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02_Projekce\2023_PRO\ZAK\23_P004_ROZ_Aktualizace_Štítary\ROZ\"/>
    </mc:Choice>
  </mc:AlternateContent>
  <bookViews>
    <workbookView xWindow="0" yWindow="0" windowWidth="0" windowHeight="0"/>
  </bookViews>
  <sheets>
    <sheet name="Rekapitulace stavby" sheetId="1" r:id="rId1"/>
    <sheet name="SO104.A - VEDLEJŠÍ POLNÍ ..." sheetId="2" r:id="rId2"/>
    <sheet name="SO104.B - PROPUSTEK DN500" sheetId="3" r:id="rId3"/>
    <sheet name="SO304 - Odvodnění polní c..." sheetId="4" r:id="rId4"/>
    <sheet name="VRN - VEDLEJŠÍ ROZPOČTOVÉ..." sheetId="5" r:id="rId5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'SO104.A - VEDLEJŠÍ POLNÍ ...'!$C$125:$K$434</definedName>
    <definedName name="_xlnm.Print_Area" localSheetId="1">'SO104.A - VEDLEJŠÍ POLNÍ ...'!$C$4:$J$41,'SO104.A - VEDLEJŠÍ POLNÍ ...'!$C$50:$J$76,'SO104.A - VEDLEJŠÍ POLNÍ ...'!$C$82:$J$105,'SO104.A - VEDLEJŠÍ POLNÍ ...'!$C$111:$K$434</definedName>
    <definedName name="_xlnm.Print_Titles" localSheetId="1">'SO104.A - VEDLEJŠÍ POLNÍ ...'!$125:$125</definedName>
    <definedName name="_xlnm._FilterDatabase" localSheetId="2" hidden="1">'SO104.B - PROPUSTEK DN500'!$C$126:$K$267</definedName>
    <definedName name="_xlnm.Print_Area" localSheetId="2">'SO104.B - PROPUSTEK DN500'!$C$4:$J$41,'SO104.B - PROPUSTEK DN500'!$C$50:$J$76,'SO104.B - PROPUSTEK DN500'!$C$82:$J$106,'SO104.B - PROPUSTEK DN500'!$C$112:$K$267</definedName>
    <definedName name="_xlnm.Print_Titles" localSheetId="2">'SO104.B - PROPUSTEK DN500'!$126:$126</definedName>
    <definedName name="_xlnm._FilterDatabase" localSheetId="3" hidden="1">'SO304 - Odvodnění polní c...'!$C$124:$K$205</definedName>
    <definedName name="_xlnm.Print_Area" localSheetId="3">'SO304 - Odvodnění polní c...'!$C$4:$J$41,'SO304 - Odvodnění polní c...'!$C$50:$J$76,'SO304 - Odvodnění polní c...'!$C$82:$J$104,'SO304 - Odvodnění polní c...'!$C$110:$K$205</definedName>
    <definedName name="_xlnm.Print_Titles" localSheetId="3">'SO304 - Odvodnění polní c...'!$124:$124</definedName>
    <definedName name="_xlnm._FilterDatabase" localSheetId="4" hidden="1">'VRN - VEDLEJŠÍ ROZPOČTOVÉ...'!$C$125:$K$204</definedName>
    <definedName name="_xlnm.Print_Area" localSheetId="4">'VRN - VEDLEJŠÍ ROZPOČTOVÉ...'!$C$4:$J$41,'VRN - VEDLEJŠÍ ROZPOČTOVÉ...'!$C$50:$J$76,'VRN - VEDLEJŠÍ ROZPOČTOVÉ...'!$C$82:$J$105,'VRN - VEDLEJŠÍ ROZPOČTOVÉ...'!$C$111:$K$204</definedName>
    <definedName name="_xlnm.Print_Titles" localSheetId="4">'VRN - VEDLEJŠÍ ROZPOČTOVÉ...'!$125:$125</definedName>
  </definedNames>
  <calcPr/>
</workbook>
</file>

<file path=xl/calcChain.xml><?xml version="1.0" encoding="utf-8"?>
<calcChain xmlns="http://schemas.openxmlformats.org/spreadsheetml/2006/main">
  <c i="5" l="1" r="J39"/>
  <c r="J38"/>
  <c i="1" r="AY99"/>
  <c i="5" r="J37"/>
  <c i="1" r="AX99"/>
  <c i="5" r="BI202"/>
  <c r="BH202"/>
  <c r="BG202"/>
  <c r="BF202"/>
  <c r="T202"/>
  <c r="R202"/>
  <c r="P202"/>
  <c r="BI199"/>
  <c r="BH199"/>
  <c r="BG199"/>
  <c r="BF199"/>
  <c r="T199"/>
  <c r="R199"/>
  <c r="P199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4"/>
  <c r="BH184"/>
  <c r="BG184"/>
  <c r="BF184"/>
  <c r="T184"/>
  <c r="R184"/>
  <c r="P184"/>
  <c r="BI179"/>
  <c r="BH179"/>
  <c r="BG179"/>
  <c r="BF179"/>
  <c r="T179"/>
  <c r="R179"/>
  <c r="P179"/>
  <c r="BI174"/>
  <c r="BH174"/>
  <c r="BG174"/>
  <c r="BF174"/>
  <c r="T174"/>
  <c r="R174"/>
  <c r="P174"/>
  <c r="BI171"/>
  <c r="BH171"/>
  <c r="BG171"/>
  <c r="BF171"/>
  <c r="T171"/>
  <c r="R171"/>
  <c r="P171"/>
  <c r="BI167"/>
  <c r="BH167"/>
  <c r="BG167"/>
  <c r="BF167"/>
  <c r="T167"/>
  <c r="R167"/>
  <c r="P167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7"/>
  <c r="BH147"/>
  <c r="BG147"/>
  <c r="BF147"/>
  <c r="T147"/>
  <c r="R147"/>
  <c r="P147"/>
  <c r="BI144"/>
  <c r="BH144"/>
  <c r="BG144"/>
  <c r="BF144"/>
  <c r="T144"/>
  <c r="R144"/>
  <c r="P144"/>
  <c r="BI139"/>
  <c r="BH139"/>
  <c r="BG139"/>
  <c r="BF139"/>
  <c r="T139"/>
  <c r="R139"/>
  <c r="P139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J123"/>
  <c r="J122"/>
  <c r="F122"/>
  <c r="F120"/>
  <c r="E118"/>
  <c r="J94"/>
  <c r="J93"/>
  <c r="F93"/>
  <c r="F91"/>
  <c r="E89"/>
  <c r="J20"/>
  <c r="E20"/>
  <c r="F123"/>
  <c r="J19"/>
  <c r="J14"/>
  <c r="J91"/>
  <c r="E7"/>
  <c r="E85"/>
  <c i="4" r="J39"/>
  <c r="J38"/>
  <c i="1" r="AY98"/>
  <c i="4" r="J37"/>
  <c i="1" r="AX98"/>
  <c i="4" r="BI201"/>
  <c r="BH201"/>
  <c r="BG201"/>
  <c r="BF201"/>
  <c r="T201"/>
  <c r="T200"/>
  <c r="R201"/>
  <c r="R200"/>
  <c r="P201"/>
  <c r="P200"/>
  <c r="BI195"/>
  <c r="BH195"/>
  <c r="BG195"/>
  <c r="BF195"/>
  <c r="T195"/>
  <c r="T194"/>
  <c r="R195"/>
  <c r="R194"/>
  <c r="P195"/>
  <c r="P194"/>
  <c r="BI186"/>
  <c r="BH186"/>
  <c r="BG186"/>
  <c r="BF186"/>
  <c r="T186"/>
  <c r="R186"/>
  <c r="P186"/>
  <c r="BI178"/>
  <c r="BH178"/>
  <c r="BG178"/>
  <c r="BF178"/>
  <c r="T178"/>
  <c r="R178"/>
  <c r="P178"/>
  <c r="BI173"/>
  <c r="BH173"/>
  <c r="BG173"/>
  <c r="BF173"/>
  <c r="T173"/>
  <c r="R173"/>
  <c r="P173"/>
  <c r="BI168"/>
  <c r="BH168"/>
  <c r="BG168"/>
  <c r="BF168"/>
  <c r="T168"/>
  <c r="R168"/>
  <c r="P168"/>
  <c r="BI163"/>
  <c r="BH163"/>
  <c r="BG163"/>
  <c r="BF163"/>
  <c r="T163"/>
  <c r="R163"/>
  <c r="P163"/>
  <c r="BI156"/>
  <c r="BH156"/>
  <c r="BG156"/>
  <c r="BF156"/>
  <c r="T156"/>
  <c r="R156"/>
  <c r="P156"/>
  <c r="BI150"/>
  <c r="BH150"/>
  <c r="BG150"/>
  <c r="BF150"/>
  <c r="T150"/>
  <c r="R150"/>
  <c r="P150"/>
  <c r="BI145"/>
  <c r="BH145"/>
  <c r="BG145"/>
  <c r="BF145"/>
  <c r="T145"/>
  <c r="R145"/>
  <c r="P145"/>
  <c r="BI138"/>
  <c r="BH138"/>
  <c r="BG138"/>
  <c r="BF138"/>
  <c r="T138"/>
  <c r="R138"/>
  <c r="P138"/>
  <c r="BI133"/>
  <c r="BH133"/>
  <c r="BG133"/>
  <c r="BF133"/>
  <c r="T133"/>
  <c r="R133"/>
  <c r="P133"/>
  <c r="BI128"/>
  <c r="BH128"/>
  <c r="BG128"/>
  <c r="BF128"/>
  <c r="T128"/>
  <c r="R128"/>
  <c r="P128"/>
  <c r="J122"/>
  <c r="J121"/>
  <c r="F121"/>
  <c r="F119"/>
  <c r="E117"/>
  <c r="J94"/>
  <c r="J93"/>
  <c r="F93"/>
  <c r="F91"/>
  <c r="E89"/>
  <c r="J20"/>
  <c r="E20"/>
  <c r="F94"/>
  <c r="J19"/>
  <c r="J14"/>
  <c r="J91"/>
  <c r="E7"/>
  <c r="E113"/>
  <c i="3" r="J39"/>
  <c r="J38"/>
  <c i="1" r="AY97"/>
  <c i="3" r="J37"/>
  <c i="1" r="AX97"/>
  <c i="3" r="BI263"/>
  <c r="BH263"/>
  <c r="BG263"/>
  <c r="BF263"/>
  <c r="T263"/>
  <c r="T262"/>
  <c r="T261"/>
  <c r="R263"/>
  <c r="R262"/>
  <c r="R261"/>
  <c r="P263"/>
  <c r="P262"/>
  <c r="P261"/>
  <c r="BI256"/>
  <c r="BH256"/>
  <c r="BG256"/>
  <c r="BF256"/>
  <c r="T256"/>
  <c r="T255"/>
  <c r="T250"/>
  <c r="R256"/>
  <c r="R255"/>
  <c r="R250"/>
  <c r="P256"/>
  <c r="P255"/>
  <c r="BI251"/>
  <c r="BH251"/>
  <c r="BG251"/>
  <c r="BF251"/>
  <c r="T251"/>
  <c r="R251"/>
  <c r="P251"/>
  <c r="BI246"/>
  <c r="BH246"/>
  <c r="BG246"/>
  <c r="BF246"/>
  <c r="T246"/>
  <c r="R246"/>
  <c r="P246"/>
  <c r="BI242"/>
  <c r="BH242"/>
  <c r="BG242"/>
  <c r="BF242"/>
  <c r="T242"/>
  <c r="R242"/>
  <c r="P242"/>
  <c r="BI236"/>
  <c r="BH236"/>
  <c r="BG236"/>
  <c r="BF236"/>
  <c r="T236"/>
  <c r="R236"/>
  <c r="P236"/>
  <c r="BI231"/>
  <c r="BH231"/>
  <c r="BG231"/>
  <c r="BF231"/>
  <c r="T231"/>
  <c r="R231"/>
  <c r="P231"/>
  <c r="BI226"/>
  <c r="BH226"/>
  <c r="BG226"/>
  <c r="BF226"/>
  <c r="T226"/>
  <c r="R226"/>
  <c r="P226"/>
  <c r="BI221"/>
  <c r="BH221"/>
  <c r="BG221"/>
  <c r="BF221"/>
  <c r="T221"/>
  <c r="R221"/>
  <c r="P221"/>
  <c r="BI214"/>
  <c r="BH214"/>
  <c r="BG214"/>
  <c r="BF214"/>
  <c r="T214"/>
  <c r="R214"/>
  <c r="P214"/>
  <c r="BI207"/>
  <c r="BH207"/>
  <c r="BG207"/>
  <c r="BF207"/>
  <c r="T207"/>
  <c r="R207"/>
  <c r="P207"/>
  <c r="BI202"/>
  <c r="BH202"/>
  <c r="BG202"/>
  <c r="BF202"/>
  <c r="T202"/>
  <c r="R202"/>
  <c r="P202"/>
  <c r="BI194"/>
  <c r="BH194"/>
  <c r="BG194"/>
  <c r="BF194"/>
  <c r="T194"/>
  <c r="R194"/>
  <c r="P194"/>
  <c r="BI189"/>
  <c r="BH189"/>
  <c r="BG189"/>
  <c r="BF189"/>
  <c r="T189"/>
  <c r="R189"/>
  <c r="P189"/>
  <c r="BI184"/>
  <c r="BH184"/>
  <c r="BG184"/>
  <c r="BF184"/>
  <c r="T184"/>
  <c r="R184"/>
  <c r="P184"/>
  <c r="BI178"/>
  <c r="BH178"/>
  <c r="BG178"/>
  <c r="BF178"/>
  <c r="T178"/>
  <c r="R178"/>
  <c r="P178"/>
  <c r="BI172"/>
  <c r="BH172"/>
  <c r="BG172"/>
  <c r="BF172"/>
  <c r="T172"/>
  <c r="R172"/>
  <c r="P172"/>
  <c r="BI165"/>
  <c r="BH165"/>
  <c r="BG165"/>
  <c r="BF165"/>
  <c r="T165"/>
  <c r="R165"/>
  <c r="P165"/>
  <c r="BI160"/>
  <c r="BH160"/>
  <c r="BG160"/>
  <c r="BF160"/>
  <c r="T160"/>
  <c r="R160"/>
  <c r="P160"/>
  <c r="BI155"/>
  <c r="BH155"/>
  <c r="BG155"/>
  <c r="BF155"/>
  <c r="T155"/>
  <c r="R155"/>
  <c r="P155"/>
  <c r="BI148"/>
  <c r="BH148"/>
  <c r="BG148"/>
  <c r="BF148"/>
  <c r="T148"/>
  <c r="R148"/>
  <c r="P148"/>
  <c r="BI143"/>
  <c r="BH143"/>
  <c r="BG143"/>
  <c r="BF143"/>
  <c r="T143"/>
  <c r="R143"/>
  <c r="P143"/>
  <c r="BI139"/>
  <c r="BH139"/>
  <c r="BG139"/>
  <c r="BF139"/>
  <c r="T139"/>
  <c r="R139"/>
  <c r="P139"/>
  <c r="BI134"/>
  <c r="BH134"/>
  <c r="BG134"/>
  <c r="BF134"/>
  <c r="T134"/>
  <c r="R134"/>
  <c r="P134"/>
  <c r="BI129"/>
  <c r="BH129"/>
  <c r="BG129"/>
  <c r="BF129"/>
  <c r="T129"/>
  <c r="R129"/>
  <c r="P129"/>
  <c r="J124"/>
  <c r="J123"/>
  <c r="F123"/>
  <c r="F121"/>
  <c r="E119"/>
  <c r="J94"/>
  <c r="J93"/>
  <c r="F93"/>
  <c r="F91"/>
  <c r="E89"/>
  <c r="J20"/>
  <c r="E20"/>
  <c r="F124"/>
  <c r="J19"/>
  <c r="J14"/>
  <c r="J91"/>
  <c r="E7"/>
  <c r="E85"/>
  <c i="2" r="J395"/>
  <c r="R321"/>
  <c r="J39"/>
  <c r="J38"/>
  <c i="1" r="AY96"/>
  <c i="2" r="J37"/>
  <c i="1" r="AX96"/>
  <c i="2" r="BI429"/>
  <c r="BH429"/>
  <c r="BG429"/>
  <c r="BF429"/>
  <c r="T429"/>
  <c r="R429"/>
  <c r="P429"/>
  <c r="BI424"/>
  <c r="BH424"/>
  <c r="BG424"/>
  <c r="BF424"/>
  <c r="T424"/>
  <c r="R424"/>
  <c r="P424"/>
  <c r="BI413"/>
  <c r="BH413"/>
  <c r="BG413"/>
  <c r="BF413"/>
  <c r="T413"/>
  <c r="R413"/>
  <c r="P413"/>
  <c r="BI402"/>
  <c r="BH402"/>
  <c r="BG402"/>
  <c r="BF402"/>
  <c r="T402"/>
  <c r="R402"/>
  <c r="P402"/>
  <c r="BI397"/>
  <c r="BH397"/>
  <c r="BG397"/>
  <c r="BF397"/>
  <c r="T397"/>
  <c r="T396"/>
  <c r="R397"/>
  <c r="R396"/>
  <c r="P397"/>
  <c r="P396"/>
  <c r="J102"/>
  <c r="BI385"/>
  <c r="BH385"/>
  <c r="BG385"/>
  <c r="BF385"/>
  <c r="T385"/>
  <c r="R385"/>
  <c r="P385"/>
  <c r="BI379"/>
  <c r="BH379"/>
  <c r="BG379"/>
  <c r="BF379"/>
  <c r="T379"/>
  <c r="R379"/>
  <c r="P379"/>
  <c r="BI369"/>
  <c r="BH369"/>
  <c r="BG369"/>
  <c r="BF369"/>
  <c r="T369"/>
  <c r="R369"/>
  <c r="P369"/>
  <c r="BI359"/>
  <c r="BH359"/>
  <c r="BG359"/>
  <c r="BF359"/>
  <c r="T359"/>
  <c r="R359"/>
  <c r="P359"/>
  <c r="BI353"/>
  <c r="BH353"/>
  <c r="BG353"/>
  <c r="BF353"/>
  <c r="T353"/>
  <c r="R353"/>
  <c r="P353"/>
  <c r="BI347"/>
  <c r="BH347"/>
  <c r="BG347"/>
  <c r="BF347"/>
  <c r="T347"/>
  <c r="R347"/>
  <c r="P347"/>
  <c r="BI342"/>
  <c r="BH342"/>
  <c r="BG342"/>
  <c r="BF342"/>
  <c r="T342"/>
  <c r="R342"/>
  <c r="P342"/>
  <c r="BI334"/>
  <c r="BH334"/>
  <c r="BG334"/>
  <c r="BF334"/>
  <c r="T334"/>
  <c r="R334"/>
  <c r="P334"/>
  <c r="BI328"/>
  <c r="BH328"/>
  <c r="BG328"/>
  <c r="BF328"/>
  <c r="T328"/>
  <c r="R328"/>
  <c r="P328"/>
  <c r="BI322"/>
  <c r="BH322"/>
  <c r="BG322"/>
  <c r="BF322"/>
  <c r="T322"/>
  <c r="R322"/>
  <c r="P322"/>
  <c r="BI314"/>
  <c r="BH314"/>
  <c r="BG314"/>
  <c r="BF314"/>
  <c r="T314"/>
  <c r="R314"/>
  <c r="P314"/>
  <c r="BI308"/>
  <c r="BH308"/>
  <c r="BG308"/>
  <c r="BF308"/>
  <c r="T308"/>
  <c r="R308"/>
  <c r="P308"/>
  <c r="BI302"/>
  <c r="BH302"/>
  <c r="BG302"/>
  <c r="BF302"/>
  <c r="T302"/>
  <c r="R302"/>
  <c r="P302"/>
  <c r="BI296"/>
  <c r="BH296"/>
  <c r="BG296"/>
  <c r="BF296"/>
  <c r="T296"/>
  <c r="R296"/>
  <c r="P296"/>
  <c r="BI289"/>
  <c r="BH289"/>
  <c r="BG289"/>
  <c r="BF289"/>
  <c r="T289"/>
  <c r="R289"/>
  <c r="P289"/>
  <c r="BI282"/>
  <c r="BH282"/>
  <c r="BG282"/>
  <c r="BF282"/>
  <c r="T282"/>
  <c r="R282"/>
  <c r="P282"/>
  <c r="BI276"/>
  <c r="BH276"/>
  <c r="BG276"/>
  <c r="BF276"/>
  <c r="T276"/>
  <c r="R276"/>
  <c r="P276"/>
  <c r="BI270"/>
  <c r="BH270"/>
  <c r="BG270"/>
  <c r="BF270"/>
  <c r="T270"/>
  <c r="R270"/>
  <c r="P270"/>
  <c r="BI264"/>
  <c r="BH264"/>
  <c r="BG264"/>
  <c r="BF264"/>
  <c r="T264"/>
  <c r="R264"/>
  <c r="P264"/>
  <c r="BI258"/>
  <c r="BH258"/>
  <c r="BG258"/>
  <c r="BF258"/>
  <c r="T258"/>
  <c r="R258"/>
  <c r="P258"/>
  <c r="BI252"/>
  <c r="BH252"/>
  <c r="BG252"/>
  <c r="BF252"/>
  <c r="T252"/>
  <c r="R252"/>
  <c r="P252"/>
  <c r="BI247"/>
  <c r="BH247"/>
  <c r="BG247"/>
  <c r="BF247"/>
  <c r="T247"/>
  <c r="R247"/>
  <c r="P247"/>
  <c r="BI242"/>
  <c r="BH242"/>
  <c r="BG242"/>
  <c r="BF242"/>
  <c r="T242"/>
  <c r="R242"/>
  <c r="P242"/>
  <c r="BI229"/>
  <c r="BH229"/>
  <c r="BG229"/>
  <c r="BF229"/>
  <c r="T229"/>
  <c r="R229"/>
  <c r="P229"/>
  <c r="BI220"/>
  <c r="BH220"/>
  <c r="BG220"/>
  <c r="BF220"/>
  <c r="T220"/>
  <c r="R220"/>
  <c r="P220"/>
  <c r="BI215"/>
  <c r="BH215"/>
  <c r="BG215"/>
  <c r="BF215"/>
  <c r="T215"/>
  <c r="R215"/>
  <c r="P215"/>
  <c r="BI210"/>
  <c r="BH210"/>
  <c r="BG210"/>
  <c r="BF210"/>
  <c r="T210"/>
  <c r="R210"/>
  <c r="P210"/>
  <c r="BI205"/>
  <c r="BH205"/>
  <c r="BG205"/>
  <c r="BF205"/>
  <c r="T205"/>
  <c r="R205"/>
  <c r="P205"/>
  <c r="BI200"/>
  <c r="BH200"/>
  <c r="BG200"/>
  <c r="BF200"/>
  <c r="T200"/>
  <c r="R200"/>
  <c r="P200"/>
  <c r="BI195"/>
  <c r="BH195"/>
  <c r="BG195"/>
  <c r="BF195"/>
  <c r="T195"/>
  <c r="R195"/>
  <c r="P195"/>
  <c r="BI190"/>
  <c r="BH190"/>
  <c r="BG190"/>
  <c r="BF190"/>
  <c r="T190"/>
  <c r="R190"/>
  <c r="P190"/>
  <c r="BI185"/>
  <c r="BH185"/>
  <c r="BG185"/>
  <c r="BF185"/>
  <c r="T185"/>
  <c r="R185"/>
  <c r="P185"/>
  <c r="BI180"/>
  <c r="BH180"/>
  <c r="BG180"/>
  <c r="BF180"/>
  <c r="T180"/>
  <c r="R180"/>
  <c r="P180"/>
  <c r="BI175"/>
  <c r="BH175"/>
  <c r="BG175"/>
  <c r="BF175"/>
  <c r="T175"/>
  <c r="R175"/>
  <c r="P175"/>
  <c r="BI169"/>
  <c r="BH169"/>
  <c r="BG169"/>
  <c r="BF169"/>
  <c r="T169"/>
  <c r="R169"/>
  <c r="P169"/>
  <c r="BI163"/>
  <c r="BH163"/>
  <c r="BG163"/>
  <c r="BF163"/>
  <c r="T163"/>
  <c r="R163"/>
  <c r="P163"/>
  <c r="BI157"/>
  <c r="BH157"/>
  <c r="BG157"/>
  <c r="BF157"/>
  <c r="T157"/>
  <c r="R157"/>
  <c r="P157"/>
  <c r="BI151"/>
  <c r="BH151"/>
  <c r="BG151"/>
  <c r="BF151"/>
  <c r="T151"/>
  <c r="R151"/>
  <c r="P151"/>
  <c r="BI145"/>
  <c r="BH145"/>
  <c r="BG145"/>
  <c r="BF145"/>
  <c r="T145"/>
  <c r="R145"/>
  <c r="P145"/>
  <c r="BI139"/>
  <c r="BH139"/>
  <c r="BG139"/>
  <c r="BF139"/>
  <c r="T139"/>
  <c r="R139"/>
  <c r="P139"/>
  <c r="BI134"/>
  <c r="BH134"/>
  <c r="BG134"/>
  <c r="BF134"/>
  <c r="T134"/>
  <c r="R134"/>
  <c r="P134"/>
  <c r="BI129"/>
  <c r="BH129"/>
  <c r="BG129"/>
  <c r="BF129"/>
  <c r="T129"/>
  <c r="R129"/>
  <c r="P129"/>
  <c r="J123"/>
  <c r="J122"/>
  <c r="F122"/>
  <c r="F120"/>
  <c r="E118"/>
  <c r="J94"/>
  <c r="J93"/>
  <c r="F93"/>
  <c r="F91"/>
  <c r="E89"/>
  <c r="J20"/>
  <c r="E20"/>
  <c r="F123"/>
  <c r="J19"/>
  <c r="J14"/>
  <c r="J120"/>
  <c r="E7"/>
  <c r="E114"/>
  <c i="1" r="L90"/>
  <c r="AM90"/>
  <c r="AM89"/>
  <c r="L89"/>
  <c r="AM87"/>
  <c r="L87"/>
  <c r="L85"/>
  <c r="L84"/>
  <c i="2" r="J308"/>
  <c r="BK205"/>
  <c r="BK252"/>
  <c r="BK413"/>
  <c r="BK322"/>
  <c r="BK134"/>
  <c r="BK163"/>
  <c r="J296"/>
  <c r="J252"/>
  <c r="BK264"/>
  <c r="J163"/>
  <c i="3" r="J214"/>
  <c r="J134"/>
  <c r="BK202"/>
  <c r="BK178"/>
  <c r="BK246"/>
  <c r="J129"/>
  <c r="J207"/>
  <c r="J143"/>
  <c i="4" r="BK195"/>
  <c r="BK201"/>
  <c r="J128"/>
  <c i="5" r="J139"/>
  <c r="J199"/>
  <c r="J160"/>
  <c r="BK195"/>
  <c r="J174"/>
  <c r="BK132"/>
  <c i="2" r="J334"/>
  <c r="BK145"/>
  <c r="J210"/>
  <c r="J347"/>
  <c r="BK190"/>
  <c r="J353"/>
  <c r="J429"/>
  <c r="BK282"/>
  <c r="J397"/>
  <c r="J205"/>
  <c i="3" r="J165"/>
  <c r="BK221"/>
  <c r="J226"/>
  <c r="J256"/>
  <c r="BK226"/>
  <c r="BK172"/>
  <c r="J251"/>
  <c i="4" r="J150"/>
  <c r="J186"/>
  <c r="J145"/>
  <c r="BK156"/>
  <c r="BK150"/>
  <c i="5" r="J192"/>
  <c r="BK152"/>
  <c r="BK184"/>
  <c r="BK199"/>
  <c r="J144"/>
  <c i="2" r="BK347"/>
  <c r="BK397"/>
  <c r="J289"/>
  <c r="J134"/>
  <c r="J328"/>
  <c r="J129"/>
  <c i="1" r="AS95"/>
  <c i="2" r="J258"/>
  <c r="F39"/>
  <c r="J322"/>
  <c r="J229"/>
  <c r="BK270"/>
  <c r="J151"/>
  <c r="BK342"/>
  <c r="J180"/>
  <c r="BK200"/>
  <c r="J314"/>
  <c r="BK258"/>
  <c r="J359"/>
  <c r="F38"/>
  <c i="3" r="BK165"/>
  <c r="BK251"/>
  <c r="BK207"/>
  <c r="J246"/>
  <c r="BK155"/>
  <c i="4" r="J178"/>
  <c r="J173"/>
  <c r="J138"/>
  <c i="5" r="J156"/>
  <c r="BK147"/>
  <c r="J179"/>
  <c r="J167"/>
  <c r="J195"/>
  <c i="2" r="BK289"/>
  <c r="BK129"/>
  <c r="BK185"/>
  <c r="BK359"/>
  <c r="BK210"/>
  <c r="J220"/>
  <c r="BK424"/>
  <c r="J264"/>
  <c r="BK379"/>
  <c r="J195"/>
  <c i="3" r="J178"/>
  <c r="BK160"/>
  <c r="BK148"/>
  <c r="J155"/>
  <c r="J189"/>
  <c r="BK256"/>
  <c r="J231"/>
  <c i="4" r="BK128"/>
  <c r="BK138"/>
  <c r="BK145"/>
  <c r="BK173"/>
  <c i="5" r="J189"/>
  <c r="J129"/>
  <c r="J132"/>
  <c r="BK192"/>
  <c r="J135"/>
  <c i="2" r="J185"/>
  <c r="BK429"/>
  <c r="J270"/>
  <c r="BK385"/>
  <c r="J200"/>
  <c i="3" r="BK143"/>
  <c r="J139"/>
  <c r="BK129"/>
  <c r="BK139"/>
  <c r="BK231"/>
  <c r="BK263"/>
  <c r="BK189"/>
  <c r="BK236"/>
  <c i="4" r="BK168"/>
  <c r="J201"/>
  <c r="J195"/>
  <c r="BK133"/>
  <c i="5" r="BK174"/>
  <c r="BK139"/>
  <c r="J164"/>
  <c r="BK202"/>
  <c r="BK164"/>
  <c i="2" r="BK314"/>
  <c r="BK151"/>
  <c r="J36"/>
  <c r="BK302"/>
  <c r="J402"/>
  <c r="BK180"/>
  <c r="BK229"/>
  <c r="J413"/>
  <c r="BK157"/>
  <c r="J302"/>
  <c r="BK247"/>
  <c r="BK353"/>
  <c r="BK175"/>
  <c i="3" r="BK194"/>
  <c r="J194"/>
  <c r="BK134"/>
  <c r="J263"/>
  <c r="J202"/>
  <c r="BK242"/>
  <c r="J172"/>
  <c i="4" r="J156"/>
  <c r="BK178"/>
  <c r="BK186"/>
  <c i="5" r="BK189"/>
  <c r="J152"/>
  <c r="J202"/>
  <c r="BK167"/>
  <c r="BK160"/>
  <c r="J171"/>
  <c i="2" r="J342"/>
  <c r="J424"/>
  <c r="BK276"/>
  <c r="J145"/>
  <c r="BK334"/>
  <c r="J157"/>
  <c r="J169"/>
  <c r="BK308"/>
  <c r="BK139"/>
  <c r="J215"/>
  <c i="3" r="J160"/>
  <c r="J36"/>
  <c i="5" r="BK179"/>
  <c r="J147"/>
  <c i="2" r="BK328"/>
  <c r="BK242"/>
  <c r="J247"/>
  <c r="J369"/>
  <c r="BK169"/>
  <c r="BK215"/>
  <c r="J379"/>
  <c r="J276"/>
  <c r="J385"/>
  <c r="J190"/>
  <c i="3" r="J221"/>
  <c r="BK184"/>
  <c r="BK214"/>
  <c r="J148"/>
  <c r="J242"/>
  <c r="J236"/>
  <c r="J184"/>
  <c i="4" r="J168"/>
  <c r="J163"/>
  <c r="J133"/>
  <c r="BK163"/>
  <c i="5" r="J184"/>
  <c r="BK171"/>
  <c r="BK144"/>
  <c r="BK135"/>
  <c r="BK156"/>
  <c r="BK129"/>
  <c i="2" r="BK402"/>
  <c r="BK220"/>
  <c r="J175"/>
  <c r="J242"/>
  <c r="F37"/>
  <c r="BK296"/>
  <c r="J139"/>
  <c r="BK195"/>
  <c r="BK369"/>
  <c r="J282"/>
  <c r="F36"/>
  <c i="3" l="1" r="P250"/>
  <c i="2" r="T321"/>
  <c i="3" r="R171"/>
  <c i="2" r="P401"/>
  <c i="3" r="BK128"/>
  <c i="2" r="T128"/>
  <c i="3" r="T241"/>
  <c i="2" r="BK128"/>
  <c i="3" r="P241"/>
  <c i="4" r="P162"/>
  <c i="2" r="R401"/>
  <c i="3" r="P171"/>
  <c i="4" r="P127"/>
  <c r="P126"/>
  <c r="P125"/>
  <c i="1" r="AU98"/>
  <c i="2" r="BK321"/>
  <c r="J321"/>
  <c r="J101"/>
  <c i="3" r="BK241"/>
  <c r="J241"/>
  <c r="J101"/>
  <c i="4" r="T127"/>
  <c i="3" r="T171"/>
  <c i="4" r="T162"/>
  <c i="5" r="P128"/>
  <c i="2" r="R128"/>
  <c r="R127"/>
  <c r="R126"/>
  <c i="4" r="BK162"/>
  <c r="J162"/>
  <c r="J101"/>
  <c i="5" r="R170"/>
  <c i="2" r="T401"/>
  <c i="3" r="R241"/>
  <c i="4" r="BK127"/>
  <c i="5" r="P170"/>
  <c i="3" r="T128"/>
  <c i="4" r="R162"/>
  <c i="5" r="R128"/>
  <c r="P163"/>
  <c r="P191"/>
  <c i="2" r="P321"/>
  <c i="3" r="R128"/>
  <c r="R127"/>
  <c i="5" r="BK128"/>
  <c r="T163"/>
  <c r="BK198"/>
  <c r="J198"/>
  <c r="J104"/>
  <c i="2" r="BK401"/>
  <c r="J401"/>
  <c r="J104"/>
  <c i="3" r="BK171"/>
  <c r="J171"/>
  <c r="J100"/>
  <c i="5" r="T128"/>
  <c r="R163"/>
  <c r="BK191"/>
  <c r="J191"/>
  <c r="J103"/>
  <c i="3" r="P128"/>
  <c r="P127"/>
  <c i="1" r="AU97"/>
  <c i="4" r="R127"/>
  <c r="R126"/>
  <c r="R125"/>
  <c i="5" r="BK170"/>
  <c r="J170"/>
  <c r="J102"/>
  <c r="T191"/>
  <c i="2" r="P128"/>
  <c r="P127"/>
  <c r="P126"/>
  <c i="1" r="AU96"/>
  <c i="5" r="BK163"/>
  <c r="J163"/>
  <c r="J101"/>
  <c r="T170"/>
  <c r="R191"/>
  <c r="P198"/>
  <c r="R198"/>
  <c r="T198"/>
  <c i="2" r="BK396"/>
  <c r="J396"/>
  <c r="J103"/>
  <c i="3" r="BK262"/>
  <c r="J262"/>
  <c r="J105"/>
  <c i="4" r="BK194"/>
  <c r="J194"/>
  <c r="J102"/>
  <c i="3" r="BK255"/>
  <c r="J255"/>
  <c r="J103"/>
  <c i="4" r="BK200"/>
  <c r="J200"/>
  <c r="J103"/>
  <c i="5" r="E114"/>
  <c r="BE152"/>
  <c r="J120"/>
  <c r="BE156"/>
  <c r="BE179"/>
  <c i="4" r="J127"/>
  <c r="J100"/>
  <c i="5" r="BE132"/>
  <c r="BE139"/>
  <c r="BE167"/>
  <c r="BE195"/>
  <c r="BE160"/>
  <c r="BE184"/>
  <c r="BE174"/>
  <c r="BE199"/>
  <c r="F94"/>
  <c r="BE171"/>
  <c r="BE135"/>
  <c r="BE147"/>
  <c r="BE189"/>
  <c r="BE202"/>
  <c r="BE164"/>
  <c r="BE129"/>
  <c r="BE144"/>
  <c r="BE192"/>
  <c i="3" r="T127"/>
  <c r="J128"/>
  <c r="J99"/>
  <c i="4" r="BE138"/>
  <c r="J119"/>
  <c r="BE178"/>
  <c r="BE128"/>
  <c r="BE201"/>
  <c r="E85"/>
  <c r="BE145"/>
  <c r="F122"/>
  <c r="BE133"/>
  <c r="BE163"/>
  <c r="BE195"/>
  <c r="BE150"/>
  <c r="BE168"/>
  <c r="BE186"/>
  <c i="3" r="BK261"/>
  <c r="J261"/>
  <c r="J104"/>
  <c i="4" r="BE156"/>
  <c r="BE173"/>
  <c i="2" r="J128"/>
  <c r="J100"/>
  <c i="3" r="E115"/>
  <c r="BE160"/>
  <c r="BE184"/>
  <c r="BE202"/>
  <c r="BE165"/>
  <c r="BE139"/>
  <c r="BE251"/>
  <c r="BE214"/>
  <c r="BE226"/>
  <c r="BE231"/>
  <c r="BE246"/>
  <c r="BE134"/>
  <c r="BE148"/>
  <c r="BE178"/>
  <c r="BE207"/>
  <c r="BE236"/>
  <c r="BE242"/>
  <c r="BE256"/>
  <c r="BE263"/>
  <c r="F94"/>
  <c r="BE143"/>
  <c r="BE129"/>
  <c r="BE194"/>
  <c r="BE155"/>
  <c r="BE189"/>
  <c r="J121"/>
  <c r="BE172"/>
  <c r="BE221"/>
  <c i="1" r="AW97"/>
  <c i="2" r="BE139"/>
  <c r="BE229"/>
  <c r="BE252"/>
  <c r="BE353"/>
  <c r="BE359"/>
  <c r="BE379"/>
  <c r="BE385"/>
  <c i="1" r="BB96"/>
  <c i="2" r="F94"/>
  <c r="BE151"/>
  <c r="BE163"/>
  <c r="BE169"/>
  <c r="BE200"/>
  <c r="BE205"/>
  <c r="BE210"/>
  <c r="BE215"/>
  <c r="BE220"/>
  <c r="BE242"/>
  <c r="BE264"/>
  <c r="BE270"/>
  <c r="BE282"/>
  <c r="BE308"/>
  <c r="BE314"/>
  <c i="1" r="BA96"/>
  <c i="2" r="BE413"/>
  <c r="BE424"/>
  <c i="1" r="BC96"/>
  <c i="2" r="E85"/>
  <c r="BE342"/>
  <c r="BE276"/>
  <c r="BE322"/>
  <c r="BE328"/>
  <c r="BE347"/>
  <c r="BE369"/>
  <c r="J91"/>
  <c r="BE129"/>
  <c r="BE157"/>
  <c r="BE175"/>
  <c r="BE190"/>
  <c r="BE247"/>
  <c r="BE258"/>
  <c r="BE397"/>
  <c r="BE134"/>
  <c r="BE145"/>
  <c r="BE180"/>
  <c r="BE185"/>
  <c r="BE195"/>
  <c r="BE289"/>
  <c r="BE296"/>
  <c r="BE302"/>
  <c r="BE334"/>
  <c r="BE402"/>
  <c r="BE429"/>
  <c i="1" r="AW96"/>
  <c r="BD96"/>
  <c i="4" r="J36"/>
  <c i="1" r="AW98"/>
  <c i="3" r="F38"/>
  <c i="1" r="BC97"/>
  <c i="4" r="F36"/>
  <c i="1" r="BA98"/>
  <c i="4" r="F37"/>
  <c i="1" r="BB98"/>
  <c i="3" r="F39"/>
  <c i="1" r="BD97"/>
  <c i="3" r="F37"/>
  <c i="1" r="BB97"/>
  <c i="4" r="F39"/>
  <c i="1" r="BD98"/>
  <c i="5" r="F36"/>
  <c i="1" r="BA99"/>
  <c r="AS94"/>
  <c i="5" r="F38"/>
  <c i="1" r="BC99"/>
  <c i="5" r="F39"/>
  <c i="1" r="BD99"/>
  <c i="3" r="F36"/>
  <c i="1" r="BA97"/>
  <c i="5" r="J36"/>
  <c i="1" r="AW99"/>
  <c i="5" r="F37"/>
  <c i="1" r="BB99"/>
  <c i="4" r="F38"/>
  <c i="1" r="BC98"/>
  <c i="5" l="1" r="T127"/>
  <c r="T126"/>
  <c i="2" r="BK127"/>
  <c r="J127"/>
  <c r="J99"/>
  <c i="5" r="R127"/>
  <c r="R126"/>
  <c i="4" r="T126"/>
  <c r="T125"/>
  <c i="2" r="T127"/>
  <c r="T126"/>
  <c i="5" r="BK127"/>
  <c r="J127"/>
  <c r="J99"/>
  <c i="4" r="BK126"/>
  <c r="J126"/>
  <c r="J99"/>
  <c i="5" r="P127"/>
  <c r="P126"/>
  <c i="1" r="AU99"/>
  <c i="3" r="BK250"/>
  <c r="J250"/>
  <c r="J102"/>
  <c i="5" r="J128"/>
  <c r="J100"/>
  <c i="1" r="BA95"/>
  <c r="BA94"/>
  <c r="AW94"/>
  <c r="AK30"/>
  <c i="3" r="F35"/>
  <c i="1" r="AZ97"/>
  <c i="2" r="J35"/>
  <c i="1" r="AV96"/>
  <c r="AT96"/>
  <c r="AU95"/>
  <c r="AU94"/>
  <c r="BD95"/>
  <c r="BD94"/>
  <c r="W33"/>
  <c r="BB95"/>
  <c r="BB94"/>
  <c r="AX94"/>
  <c r="BC95"/>
  <c r="BC94"/>
  <c r="W32"/>
  <c i="3" r="J35"/>
  <c i="1" r="AV97"/>
  <c r="AT97"/>
  <c i="2" r="F35"/>
  <c i="1" r="AZ96"/>
  <c i="4" r="F35"/>
  <c i="1" r="AZ98"/>
  <c i="4" r="J35"/>
  <c i="1" r="AV98"/>
  <c r="AT98"/>
  <c i="5" r="F35"/>
  <c i="1" r="AZ99"/>
  <c i="5" r="J35"/>
  <c i="1" r="AV99"/>
  <c r="AT99"/>
  <c i="3" l="1" r="BK127"/>
  <c r="J127"/>
  <c i="5" r="BK126"/>
  <c r="J126"/>
  <c r="J98"/>
  <c i="2" r="BK126"/>
  <c r="J126"/>
  <c r="J98"/>
  <c i="4" r="BK125"/>
  <c r="J125"/>
  <c i="3" r="J98"/>
  <c r="J32"/>
  <c i="1" r="AG97"/>
  <c r="AN97"/>
  <c r="AY95"/>
  <c r="W31"/>
  <c r="AX95"/>
  <c i="4" r="J32"/>
  <c i="1" r="AG98"/>
  <c r="AW95"/>
  <c r="AY94"/>
  <c r="AZ95"/>
  <c r="AZ94"/>
  <c r="AV94"/>
  <c r="AK29"/>
  <c r="W30"/>
  <c i="4" l="1" r="J41"/>
  <c i="3" r="J41"/>
  <c i="4" r="J98"/>
  <c i="1" r="AN98"/>
  <c r="W29"/>
  <c r="AT94"/>
  <c i="5" r="J32"/>
  <c i="1" r="AG99"/>
  <c i="2" r="J32"/>
  <c i="1" r="AG96"/>
  <c r="AN96"/>
  <c r="AV95"/>
  <c r="AT95"/>
  <c i="5" l="1" r="J41"/>
  <c i="2" r="J41"/>
  <c i="1" r="AN99"/>
  <c r="AG95"/>
  <c r="AG94"/>
  <c r="AK26"/>
  <c r="AK35"/>
  <c l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<sst xmlns="http://schemas.openxmlformats.org/spreadsheetml/2006/main">
  <si>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</si>
  <si>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</si>
  <si>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</si>
  <si>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</si>
  <si>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{d096b116-5175-47b1-8f67-4879905f3115}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</si>
  <si>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</si>
  <si>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</si>
  <si>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</si>
  <si>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</si>
  <si>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</si>
  <si>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</si>
  <si>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</si>
  <si>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</si>
  <si>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</si>
  <si>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21_P104_HC2B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</si>
  <si>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</si>
  <si>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</si>
  <si>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Vedlejší polní cesta HC2BC v k.ú. Štítary u Krásné</t>
  </si>
  <si>
    <t>KSO:</t>
  </si>
  <si>
    <t>CC-CZ:</t>
  </si>
  <si>
    <t>Místo:</t>
  </si>
  <si>
    <t>Štítary u Krásné</t>
  </si>
  <si>
    <t>Datum:</t>
  </si>
  <si>
    <t>7. 2. 2023</t>
  </si>
  <si>
    <t>Zadavatel:</t>
  </si>
  <si>
    <t>IČ:</t>
  </si>
  <si>
    <t>01312774</t>
  </si>
  <si>
    <t>ČR - Státní pozemkový úřad</t>
  </si>
  <si>
    <t>DIČ:</t>
  </si>
  <si>
    <t>CZ01312774</t>
  </si>
  <si>
    <t>Uchazeč:</t>
  </si>
  <si>
    <t>Vyplň údaj</t>
  </si>
  <si>
    <t>Projektant:</t>
  </si>
  <si>
    <t>40527514</t>
  </si>
  <si>
    <t>GEOREAL spol. s r.o.</t>
  </si>
  <si>
    <t>CZ40527514</t>
  </si>
  <si>
    <t>True</t>
  </si>
  <si>
    <t>Zpracovatel:</t>
  </si>
  <si>
    <t>06324827</t>
  </si>
  <si>
    <t xml:space="preserve">DRS stavební s.r.o. </t>
  </si>
  <si>
    <t>CZ06324827</t>
  </si>
  <si>
    <t>Poznámka:</t>
  </si>
  <si>
    <t xml:space="preserve">Soupis prací je sestaven pomocí software KROS4 společnosti ÚRS Praha, a.s. s využitím cenové soustavy ÚRS 2022/I. Výpočty výměr neuvedené v soupisu byly stanoveny za použití software AutoCAD, RoadPAC, RoadCAD, příp. PowerCivil V8i a jsou uvedeny v PD (viz Bilance zemních prací a Sestava ploch a kubatur zemních prací a konstrukčních  vrstev), která je nedílnou součástí zadání VZ._x000d_
konstrukčních vrstev), která je nedílnou součástí zadání VZ.Zhotovitel je povinen si PD nastudovat a porovnat s výkazem výměr. Případně chybějící položky  doplněny do výkazu výměr při výběrovém řízení, nebo budou fakturovány jako vícepráce dle aktuální cenové soustavy. 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</si>
  <si>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</si>
  <si>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</si>
  <si>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</si>
  <si>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</si>
  <si>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</si>
  <si>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</si>
  <si>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</si>
  <si>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</si>
  <si>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</si>
  <si>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</si>
  <si>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</si>
  <si>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</si>
  <si>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</si>
  <si>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</si>
  <si>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</si>
  <si>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</si>
  <si>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</si>
  <si>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</si>
  <si>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</si>
  <si>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</si>
  <si>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</si>
  <si>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</si>
  <si>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</si>
  <si>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</si>
  <si>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</si>
  <si>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</si>
  <si>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</si>
  <si>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</si>
  <si>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</si>
  <si>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</si>
  <si>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</si>
  <si>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</si>
  <si>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</si>
  <si>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</si>
  <si>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</si>
  <si>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</si>
  <si>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</si>
  <si>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</si>
  <si>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</si>
  <si>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</si>
  <si>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</si>
  <si>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</si>
  <si>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</si>
  <si>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</si>
  <si>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HC2B</t>
  </si>
  <si>
    <t>Vedlejší polní cesta</t>
  </si>
  <si>
    <t>STA</t>
  </si>
  <si>
    <t>1</t>
  </si>
  <si>
    <t>{65415ca1-8e5d-481e-95e9-b663e26c17c3}</t>
  </si>
  <si>
    <t>2</t>
  </si>
  <si>
    <t>/</t>
  </si>
  <si>
    <t>SO104.A</t>
  </si>
  <si>
    <t>VEDLEJŠÍ POLNÍ CESTA HC2B</t>
  </si>
  <si>
    <t>Soupis</t>
  </si>
  <si>
    <t>{feef3078-84d5-4443-98c4-dc88d53c143b}</t>
  </si>
  <si>
    <t>SO104.B</t>
  </si>
  <si>
    <t>PROPUSTEK DN500</t>
  </si>
  <si>
    <t>{4cd42f1f-a503-424e-9d7c-adf383ce011c}</t>
  </si>
  <si>
    <t>SO304</t>
  </si>
  <si>
    <t>Odvodnění polní cesty HC2B</t>
  </si>
  <si>
    <t>{08c169aa-aec6-4990-8db4-a2c2aa67dd51}</t>
  </si>
  <si>
    <t>VRN</t>
  </si>
  <si>
    <t>VEDLEJŠÍ ROZPOČTOVÉ NÁKLADY</t>
  </si>
  <si>
    <t>{571dc9ea-8121-4030-9ee4-093db1a11606}</t>
  </si>
  <si>
    <t>KRYCÍ LIST SOUPISU PRACÍ</t>
  </si>
  <si>
    <t>Objekt:</t>
  </si>
  <si>
    <t>HC2B - Vedlejší polní cesta</t>
  </si>
  <si>
    <t>Soupis:</t>
  </si>
  <si>
    <t>SO104.A - VEDLEJŠÍ POLNÍ CESTA HC2B</t>
  </si>
  <si>
    <t>Šťítary u Krásné</t>
  </si>
  <si>
    <t>DRS stavební s.r.o.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</si>
  <si>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</si>
  <si>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</si>
  <si>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</si>
  <si>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</si>
  <si>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</si>
  <si>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</si>
  <si>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</si>
  <si>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</si>
  <si>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</si>
  <si>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91 - Doplňující konstrukce a práce pozemních komunikací, letišť a ploch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</si>
  <si>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</si>
  <si>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</si>
  <si>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</si>
  <si>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</si>
  <si>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</si>
  <si>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</si>
  <si>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</si>
  <si>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</si>
  <si>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</si>
  <si>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</si>
  <si>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</si>
  <si>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</si>
  <si>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</si>
  <si>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</si>
  <si>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</si>
  <si>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</si>
  <si>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</si>
  <si>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</si>
  <si>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</si>
  <si>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111209111</t>
  </si>
  <si>
    <t xml:space="preserve">Spálení proutí, klestu z prořezávek a odstraněných křovin  pro jakoukoliv dřevinu</t>
  </si>
  <si>
    <t>m2</t>
  </si>
  <si>
    <t>CS ÚRS 2023 01</t>
  </si>
  <si>
    <t>4</t>
  </si>
  <si>
    <t>-2139761224</t>
  </si>
  <si>
    <t>PP</t>
  </si>
  <si>
    <t>VV</t>
  </si>
  <si>
    <t>Spálení křovin</t>
  </si>
  <si>
    <t>46,583+10,98+9,71+21,25+18,22+11,42+4,4+23,66+33,68+12,68+7,8+14,52+22,77</t>
  </si>
  <si>
    <t>Součet</t>
  </si>
  <si>
    <t>111211101</t>
  </si>
  <si>
    <t>Odstranění křovin a stromů s odstraněním kořenů ručně průměru kmene do 100 mm jakékoliv plochy v rovině nebo ve svahu o sklonu do 1:5</t>
  </si>
  <si>
    <t>57261901</t>
  </si>
  <si>
    <t>Odstranění stávajících křovin a stromů</t>
  </si>
  <si>
    <t>3</t>
  </si>
  <si>
    <t>112101101</t>
  </si>
  <si>
    <t>Odstranění stromů s odřezáním kmene a s odvětvením listnatých, průměru kmene přes 100 do 300 mm</t>
  </si>
  <si>
    <t>kus</t>
  </si>
  <si>
    <t>-2110780551</t>
  </si>
  <si>
    <t>Odstranění stromů listnatých průměru kmene přes 100 do 300 mm (dřevo bude zlikvidováno/prodáno za odvoz)</t>
  </si>
  <si>
    <t>všechny dřeviny rozřezat na 1 m a uložit dřevo do 5km včetně jeho složení + větve uložit na jedno místo a se štěpkovat</t>
  </si>
  <si>
    <t>30</t>
  </si>
  <si>
    <t>112101102</t>
  </si>
  <si>
    <t>Odstranění stromů s odřezáním kmene a s odvětvením listnatých, průměru kmene přes 300 do 500 mm</t>
  </si>
  <si>
    <t>-61208150</t>
  </si>
  <si>
    <t>Odstranění stromů listnatých průměru kmene přes 300 do 500 mm (dřevo bude zlikvidováno/prodáno za odvoz)</t>
  </si>
  <si>
    <t>55</t>
  </si>
  <si>
    <t>5</t>
  </si>
  <si>
    <t>112101103</t>
  </si>
  <si>
    <t>Odstranění stromů s odřezáním kmene a s odvětvením listnatých, průměru kmene přes 500 do 700 mm</t>
  </si>
  <si>
    <t>-576292923</t>
  </si>
  <si>
    <t>Odstranění stromů listnatých průměru kmene přes 500 do 700 mm (dřevo bude zlikvidováno/prodáno za odvoz)</t>
  </si>
  <si>
    <t>24</t>
  </si>
  <si>
    <t>6</t>
  </si>
  <si>
    <t>112101104</t>
  </si>
  <si>
    <t>Odstranění stromů s odřezáním kmene a s odvětvením listnatých, průměru kmene přes 700 do 900 mm</t>
  </si>
  <si>
    <t>-65331920</t>
  </si>
  <si>
    <t>Odstranění stromů listnatých průměru kmene přes 700 do 900 mm</t>
  </si>
  <si>
    <t>7</t>
  </si>
  <si>
    <t>112101105</t>
  </si>
  <si>
    <t>Odstranění stromů s odřezáním kmene a s odvětvením listnatých, průměru kmene přes 900 do 1100 mm</t>
  </si>
  <si>
    <t>-737950841</t>
  </si>
  <si>
    <t>Odstranění stromů listnatých průměru kmene přes 900 do 1100 mm</t>
  </si>
  <si>
    <t>8</t>
  </si>
  <si>
    <t>112101123</t>
  </si>
  <si>
    <t>Odstranění stromů s odřezáním kmene a s odvětvením jehličnatých bez odkornění, průměru kmene přes 500 do 700 mm</t>
  </si>
  <si>
    <t>591999222</t>
  </si>
  <si>
    <t xml:space="preserve">Odstranění stromů jehličnatých průměru kmene přes 500 do 700 mm  (dřevo bude zlikvidováno/prodáno za odvoz)</t>
  </si>
  <si>
    <t>9</t>
  </si>
  <si>
    <t>112155115.R</t>
  </si>
  <si>
    <t>Štěpkování s naložením na dopravní prostředek a odvozem do 5 km stromků a větví v zapojeném porostu, průměru kmene do 300 mm</t>
  </si>
  <si>
    <t>-2066043355</t>
  </si>
  <si>
    <t>Štěpkování s naložením na dopravní prostředek a odvozem do 20 km stromků a větví v zapojeném porostu, průměru kmene do 300 mm</t>
  </si>
  <si>
    <t>Štěpkování</t>
  </si>
  <si>
    <t>10</t>
  </si>
  <si>
    <t>112155121.R</t>
  </si>
  <si>
    <t>Štěpkování s naložením na dopravní prostředek a odvozem do 5 km stromků a větví v zapojeném porostu, průměru kmene přes 300 do 500 mm</t>
  </si>
  <si>
    <t>910202406</t>
  </si>
  <si>
    <t>Štěpkování s naložením na dopravní prostředek a odvozem do 20 km stromků a větví v zapojeném porostu, průměru kmene přes 300 do 500 mm</t>
  </si>
  <si>
    <t>11</t>
  </si>
  <si>
    <t>112155125.R</t>
  </si>
  <si>
    <t>Štěpkování s naložením na dopravní prostředek a odvozem do 5 km stromků a větví v zapojeném porostu, průměru kmene přes 500 do 700 mm</t>
  </si>
  <si>
    <t>-1190592234</t>
  </si>
  <si>
    <t>Štěpkování s naložením na dopravní prostředek a odvozem do 20 km stromků a větví v zapojeném porostu, průměru kmene přes 500 do 700 mm</t>
  </si>
  <si>
    <t>24+1+3+3</t>
  </si>
  <si>
    <t>12</t>
  </si>
  <si>
    <t>112251102</t>
  </si>
  <si>
    <t>Odstranění pařezů strojně s jejich vykopáním, vytrháním nebo odstřelením průměru přes 300 do 500 mm</t>
  </si>
  <si>
    <t>1925235922</t>
  </si>
  <si>
    <t>Odstranění pařezů D přes 300 do 500 mm</t>
  </si>
  <si>
    <t>13</t>
  </si>
  <si>
    <t>112251103</t>
  </si>
  <si>
    <t>Odstranění pařezů strojně s jejich vykopáním, vytrháním nebo odstřelením průměru přes 500 do 700 mm</t>
  </si>
  <si>
    <t>1702924800</t>
  </si>
  <si>
    <t>Odstranění pařezů D přes 500 do 700 mm</t>
  </si>
  <si>
    <t>14</t>
  </si>
  <si>
    <t>112251104</t>
  </si>
  <si>
    <t>Odstranění pařezů strojně s jejich vykopáním, vytrháním nebo odstřelením průměru přes 700 do 900 mm</t>
  </si>
  <si>
    <t>-1664737651</t>
  </si>
  <si>
    <t>Odstranění pařezů D přes 700 do 900 mm</t>
  </si>
  <si>
    <t>24+1</t>
  </si>
  <si>
    <t>112251105</t>
  </si>
  <si>
    <t>Odstranění pařezů strojně s jejich vykopáním, vytrháním nebo odstřelením průměru přes 900 do 1100 mm</t>
  </si>
  <si>
    <t>-2059980956</t>
  </si>
  <si>
    <t>Odstranění pařezů D přes 900 do 1100 mm</t>
  </si>
  <si>
    <t>16</t>
  </si>
  <si>
    <t>112251107</t>
  </si>
  <si>
    <t>Odstranění pařezů strojně s jejich vykopáním, vytrháním nebo odstřelením průměru přes 1100 do 1300 mm</t>
  </si>
  <si>
    <t>-1422634192</t>
  </si>
  <si>
    <t>Odstranění pařezů D přes 1100 do 1300 mm</t>
  </si>
  <si>
    <t>17</t>
  </si>
  <si>
    <t>121151113</t>
  </si>
  <si>
    <t>Sejmutí ornice strojně při souvislé ploše přes 100 do 500 m2, tl. vrstvy do 200 mm</t>
  </si>
  <si>
    <t>-706476993</t>
  </si>
  <si>
    <t>Sejmutí ornice</t>
  </si>
  <si>
    <t>751,99</t>
  </si>
  <si>
    <t>18</t>
  </si>
  <si>
    <t>122252206</t>
  </si>
  <si>
    <t>Odkopávky a prokopávky nezapažené pro silnice a dálnice strojně v hornině třídy těžitelnosti I přes 1 000 do 5 000 m3</t>
  </si>
  <si>
    <t>m3</t>
  </si>
  <si>
    <t>-1798159280</t>
  </si>
  <si>
    <t>Výkop</t>
  </si>
  <si>
    <t>1193,99</t>
  </si>
  <si>
    <t>Výkop - svah</t>
  </si>
  <si>
    <t>11,61</t>
  </si>
  <si>
    <t>Odpočet sejmutí ornice</t>
  </si>
  <si>
    <t>-751,99*0,1</t>
  </si>
  <si>
    <t>19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</si>
  <si>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</si>
  <si>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</si>
  <si>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-1783903800</t>
  </si>
  <si>
    <t>Násyp</t>
  </si>
  <si>
    <t>-116,01</t>
  </si>
  <si>
    <t>Násyp - svah</t>
  </si>
  <si>
    <t>-147,78</t>
  </si>
  <si>
    <t>20</t>
  </si>
  <si>
    <t>162751119</t>
  </si>
  <si>
    <t xml:space="preserve"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</t>
  </si>
  <si>
    <t>-1127646695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</si>
  <si>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</si>
  <si>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Vodorovné přemístění</t>
  </si>
  <si>
    <t>866,611*23</t>
  </si>
  <si>
    <t>171201201</t>
  </si>
  <si>
    <t>Uložení sypaniny na skládky nebo meziskládky bez hutnění s upravením uložené sypaniny do předepsaného tvaru</t>
  </si>
  <si>
    <t>-37293014</t>
  </si>
  <si>
    <t>Uložení sypaniny na skládky</t>
  </si>
  <si>
    <t>866,611</t>
  </si>
  <si>
    <t>22</t>
  </si>
  <si>
    <t>997221873</t>
  </si>
  <si>
    <t>Poplatek za uložení stavebního odpadu na recyklační skládce (skládkovné) zeminy a kamení zatříděného do Katalogu odpadů pod kódem 17 05 04</t>
  </si>
  <si>
    <t>t</t>
  </si>
  <si>
    <t>-1786059005</t>
  </si>
  <si>
    <t>bude fakturováno dle skutečnosti po odsouhlasení AD/TDI</t>
  </si>
  <si>
    <t>odpad - zemina</t>
  </si>
  <si>
    <t>866,611*1,65</t>
  </si>
  <si>
    <t>23</t>
  </si>
  <si>
    <t>122252205.AZ</t>
  </si>
  <si>
    <t>Odkopávky a prokopávky nezapažené pro silnice a dálnice strojně v hornině třídy těžitelnosti I přes 500 do 1 000 m3</t>
  </si>
  <si>
    <t>1721249171</t>
  </si>
  <si>
    <t>Výkop - aktivní zóna</t>
  </si>
  <si>
    <t>848,36</t>
  </si>
  <si>
    <t>162751117.AZ</t>
  </si>
  <si>
    <t>-1246686043</t>
  </si>
  <si>
    <t>25</t>
  </si>
  <si>
    <t>162751119.AZ</t>
  </si>
  <si>
    <t>-233866207</t>
  </si>
  <si>
    <t>848,36*23</t>
  </si>
  <si>
    <t>26</t>
  </si>
  <si>
    <t>997221873.AZ</t>
  </si>
  <si>
    <t>335449509</t>
  </si>
  <si>
    <t>848,36*1,65</t>
  </si>
  <si>
    <t>27</t>
  </si>
  <si>
    <t>171151103</t>
  </si>
  <si>
    <t>Uložení sypanin do násypů strojně s rozprostřením sypaniny ve vrstvách a s hrubým urovnáním zhutněných z hornin soudržných jakékoliv třídy těžitelnosti</t>
  </si>
  <si>
    <t>-1034687390</t>
  </si>
  <si>
    <t>116,01</t>
  </si>
  <si>
    <t>147,78</t>
  </si>
  <si>
    <t>28</t>
  </si>
  <si>
    <t>181152302</t>
  </si>
  <si>
    <t>Úprava pláně na stavbách silnic a dálnic strojně v zářezech mimo skalních se zhutněním</t>
  </si>
  <si>
    <t>-1431213550</t>
  </si>
  <si>
    <t>Úprava pláně</t>
  </si>
  <si>
    <t>jízdní pruh</t>
  </si>
  <si>
    <t>skladba B</t>
  </si>
  <si>
    <t>(1583,84+31,45+24,9+27,42+17,05)*1,1</t>
  </si>
  <si>
    <t>29</t>
  </si>
  <si>
    <t>181351003</t>
  </si>
  <si>
    <t>Rozprostření a urovnání ornice v rovině nebo ve svahu sklonu do 1:5 strojně při souvislé ploše do 100 m2, tl. vrstvy do 200 mm</t>
  </si>
  <si>
    <t>-622536566</t>
  </si>
  <si>
    <t>Ohumusování tl. 100 mm</t>
  </si>
  <si>
    <t>0,74+140,61+7,68+17,57+67,28+85,18+56,19</t>
  </si>
  <si>
    <t>157,62+17,04+0,51+98,15+5,96+153,65+35,90</t>
  </si>
  <si>
    <t>182201101</t>
  </si>
  <si>
    <t>Svahování trvalých svahů do projektovaných profilů strojně s potřebným přemístěním výkopku při svahování násypů v jakékoliv hornině</t>
  </si>
  <si>
    <t>-836905191</t>
  </si>
  <si>
    <t>Svahování násypů strojně</t>
  </si>
  <si>
    <t>31</t>
  </si>
  <si>
    <t>183405211</t>
  </si>
  <si>
    <t xml:space="preserve">Výsev trávníku hydroosevem  na ornici</t>
  </si>
  <si>
    <t>1818406796</t>
  </si>
  <si>
    <t>Výsev trávníku hydroosevem na ornici</t>
  </si>
  <si>
    <t>32</t>
  </si>
  <si>
    <t>M</t>
  </si>
  <si>
    <t>00572410</t>
  </si>
  <si>
    <t>osivo směs travní parková</t>
  </si>
  <si>
    <t>kg</t>
  </si>
  <si>
    <t>-1300614083</t>
  </si>
  <si>
    <t>(0,74+140,61+7,68+17,57+67,28+85,18+56,19)/100*3,5</t>
  </si>
  <si>
    <t>(157,62+17,04+0,51+98,15+5,96+153,65+35,90)/100*3,5</t>
  </si>
  <si>
    <t>Komunikace pozemní</t>
  </si>
  <si>
    <t>33</t>
  </si>
  <si>
    <t>564861111.AZ</t>
  </si>
  <si>
    <t>Podklad ze štěrkodrtě ŠD tl 200 mm</t>
  </si>
  <si>
    <t>-2144322717</t>
  </si>
  <si>
    <t>Aktivní zóna ŠD, fr. 0-63 tl. 400 mm</t>
  </si>
  <si>
    <t>848,36/0,4</t>
  </si>
  <si>
    <t>34</t>
  </si>
  <si>
    <t>567512132</t>
  </si>
  <si>
    <t>Recyklace podkladní vrstvy za studena na místě promísení rozpojené směsi s kamenivem a pojivem (materiál ve specifikaci) s rozhrnutím, zhutněním a vlhčením plochy přes 3 000 do 6 000 m2, tloušťky po zhutnění přes 120 do 150 mm</t>
  </si>
  <si>
    <t>-1853443575</t>
  </si>
  <si>
    <t>R, tl.200 mm, ČSN EN 13285 (ČSN 736126-1)</t>
  </si>
  <si>
    <t>Skladba A + Skladba C</t>
  </si>
  <si>
    <t>(2998,35+688,48)*1,075</t>
  </si>
  <si>
    <t>35</t>
  </si>
  <si>
    <t>58521113</t>
  </si>
  <si>
    <t>cement portlandský CEM I 52,5MPa</t>
  </si>
  <si>
    <t>48085268</t>
  </si>
  <si>
    <t>Pojivo pro studenou recyklaci</t>
  </si>
  <si>
    <t xml:space="preserve">Přesná receptura bude upřesněna v gesci zhotovitele stavby, v rozpočtu je uvažováno s laboratorními zkouškami pro přípravu receptury.  Uvažováno 3%,</t>
  </si>
  <si>
    <t>Uvažováno 3% pojiva na m3, objemová hmotnost 1500 kg/m3</t>
  </si>
  <si>
    <t xml:space="preserve">Výpočet je předběžný, bude fakturováno dle skutečnosti. </t>
  </si>
  <si>
    <t>((3963,342*0,2)*0,03)*1,5</t>
  </si>
  <si>
    <t>36</t>
  </si>
  <si>
    <t>569831111</t>
  </si>
  <si>
    <t xml:space="preserve">Zpevnění krajnic nebo komunikací pro pěší  s rozprostřením a zhutněním, po zhutnění štěrkodrtí tl. 100 mm</t>
  </si>
  <si>
    <t>-1261519750</t>
  </si>
  <si>
    <t>krajnice</t>
  </si>
  <si>
    <t>146,67/0,1</t>
  </si>
  <si>
    <t>37</t>
  </si>
  <si>
    <t>577144121</t>
  </si>
  <si>
    <t xml:space="preserve">Asfaltový beton vrstva obrusná ACO 11 (ABS)  s rozprostřením a se zhutněním z nemodifikovaného asfaltu v pruhu šířky přes 3 m tř. I, po zhutnění tl. 50 mm</t>
  </si>
  <si>
    <t>635889099</t>
  </si>
  <si>
    <t>ACO 11, tl.50 mm, ČSN EN 13108-1</t>
  </si>
  <si>
    <t>2998,35+688,48</t>
  </si>
  <si>
    <t>38</t>
  </si>
  <si>
    <t>577144111</t>
  </si>
  <si>
    <t>Asfaltový beton vrstva obrusná ACO 11 (ABS) tř. I tl 50 mm š do 3 m z nemodifikovaného asfaltu</t>
  </si>
  <si>
    <t>-2131599418</t>
  </si>
  <si>
    <t>Asfaltový beton vrstva obrusná ACO 11 (ABS) s rozprostřením a se zhutněním z nemodifikovaného asfaltu v pruhu šířky do 3 m tř. I, po zhutnění tl. 50 mm</t>
  </si>
  <si>
    <t>ACO 11, tl. 50 mm, ČSN EN 13108-1</t>
  </si>
  <si>
    <t>1583,84+31,45+24,9+27,42+17,05</t>
  </si>
  <si>
    <t>39</t>
  </si>
  <si>
    <t>573231106</t>
  </si>
  <si>
    <t>Postřik spojovací PS bez posypu kamenivem ze silniční emulze, v množství 0,30 kg/m2</t>
  </si>
  <si>
    <t>-1173983553</t>
  </si>
  <si>
    <t>PS-EP, 0,3 kg/m2, ČSN 73 6129</t>
  </si>
  <si>
    <t>Skladba A</t>
  </si>
  <si>
    <t>2998,35*1,005</t>
  </si>
  <si>
    <t>(1583,84+31,45+24,9+27,42+17,05)*1,005</t>
  </si>
  <si>
    <t>Skladba C</t>
  </si>
  <si>
    <t>688,48*1,005</t>
  </si>
  <si>
    <t>40</t>
  </si>
  <si>
    <t>565155111</t>
  </si>
  <si>
    <t xml:space="preserve">Asfaltový beton vrstva podkladní ACP 16 (obalované kamenivo střednězrnné - OKS)  s rozprostřením a zhutněním v pruhu šířky přes 1,5 do 3 m, po zhutnění tl. 70 mm</t>
  </si>
  <si>
    <t>2132772776</t>
  </si>
  <si>
    <t>ACP 16+, tl. 70 mm, ČSN EN 13108-1</t>
  </si>
  <si>
    <t>41</t>
  </si>
  <si>
    <t>564952111</t>
  </si>
  <si>
    <t xml:space="preserve">Podklad z mechanicky zpevněného kameniva MZK (minerální beton)  s rozprostřením a s hutněním, po zhutnění tl. 150 mm</t>
  </si>
  <si>
    <t>14391414</t>
  </si>
  <si>
    <t>MZK, tl. 150 mm, ČSN EN 13285 (ČSN 736126-1)</t>
  </si>
  <si>
    <t>(1583,84+31,45+24,9+27,42+17,05)*1,05</t>
  </si>
  <si>
    <t>42</t>
  </si>
  <si>
    <t>564851111</t>
  </si>
  <si>
    <t>Podklad ze štěrkodrti ŠD s rozprostřením a zhutněním plochy přes 100 m2, po zhutnění tl. 150 mm</t>
  </si>
  <si>
    <t>2132697122</t>
  </si>
  <si>
    <t>ŠDa, fr. 0-63 tl. 150 mm, ČSN EN 13285 (ČSN 736126-1)</t>
  </si>
  <si>
    <t>skladba C</t>
  </si>
  <si>
    <t>688,48*1,1</t>
  </si>
  <si>
    <t>Pod krajnicemi</t>
  </si>
  <si>
    <t>156,76*1,1</t>
  </si>
  <si>
    <t>Ostatní konstrukce a práce, bourání</t>
  </si>
  <si>
    <t>91</t>
  </si>
  <si>
    <t>Doplňující konstrukce a práce pozemních komunikací, letišť a ploch</t>
  </si>
  <si>
    <t>43</t>
  </si>
  <si>
    <t>966006132</t>
  </si>
  <si>
    <t xml:space="preserve">Odstranění dopravních nebo orientačních značek se sloupkem  s uložením hmot na vzdálenost do 20 m nebo s naložením na dopravní prostředek, se zásypem jam a jeho zhutněním s betonovou patkou</t>
  </si>
  <si>
    <t>-1037220642</t>
  </si>
  <si>
    <t>998</t>
  </si>
  <si>
    <t>Přesun hmot</t>
  </si>
  <si>
    <t>44</t>
  </si>
  <si>
    <t>998225111</t>
  </si>
  <si>
    <t xml:space="preserve">Přesun hmot pro komunikace s krytem z kameniva, monolitickým betonovým nebo živičným  dopravní vzdálenost do 200 m jakékoliv délky objektu</t>
  </si>
  <si>
    <t>-875191710</t>
  </si>
  <si>
    <t>ACO, ACP, postřik</t>
  </si>
  <si>
    <t>478,034+218,43+1,673+996,699</t>
  </si>
  <si>
    <t>MZK</t>
  </si>
  <si>
    <t>657,851</t>
  </si>
  <si>
    <t>ŠD</t>
  </si>
  <si>
    <t>960,097+337,341</t>
  </si>
  <si>
    <t>R</t>
  </si>
  <si>
    <t>35,670</t>
  </si>
  <si>
    <t>45</t>
  </si>
  <si>
    <t>998225195</t>
  </si>
  <si>
    <t xml:space="preserve">Přesun hmot pro komunikace s krytem z kameniva, monolitickým betonovým nebo živičným  Příplatek k ceně za zvětšený přesun přes vymezenou největší dopravní vzdálenost za každých dalších 5000 m přes 5000 m</t>
  </si>
  <si>
    <t>1431927075</t>
  </si>
  <si>
    <t>(478,034+218,43+1,673+996,699)*5</t>
  </si>
  <si>
    <t>657,851*5</t>
  </si>
  <si>
    <t>(960,097+337,341)*5</t>
  </si>
  <si>
    <t>35,670*5</t>
  </si>
  <si>
    <t>46</t>
  </si>
  <si>
    <t>998225111.AZ</t>
  </si>
  <si>
    <t>1305317220</t>
  </si>
  <si>
    <t>AZ</t>
  </si>
  <si>
    <t>975,614</t>
  </si>
  <si>
    <t>47</t>
  </si>
  <si>
    <t>998225195.AZ</t>
  </si>
  <si>
    <t>408957390</t>
  </si>
  <si>
    <t>975,614*5</t>
  </si>
  <si>
    <t>SO104.B - PROPUSTEK DN500</t>
  </si>
  <si>
    <t>1 - Zemní práce</t>
  </si>
  <si>
    <t>2 - Zakládání</t>
  </si>
  <si>
    <t>4 - Vodorovné konstrukce</t>
  </si>
  <si>
    <t>9 - Ostatní konstrukce a práce, bourání</t>
  </si>
  <si>
    <t>122151102</t>
  </si>
  <si>
    <t>Odkopávky a prokopávky nezapažené strojně v hornině třídy těžitelnosti I skupiny 1 a 2 přes 20 do 50 m3</t>
  </si>
  <si>
    <t>-1345024844</t>
  </si>
  <si>
    <t>Odkop pro propustek</t>
  </si>
  <si>
    <t>3,33*7,35</t>
  </si>
  <si>
    <t>174101101</t>
  </si>
  <si>
    <t>Zásyp sypaninou z jakékoliv horniny strojně s uložením výkopku ve vrstvách se zhutněním jam, šachet, rýh nebo kolem objektů v těchto vykopávkách</t>
  </si>
  <si>
    <t>1265860880</t>
  </si>
  <si>
    <t>Zásyp potrubí</t>
  </si>
  <si>
    <t>2,63*7,35</t>
  </si>
  <si>
    <t>58344197</t>
  </si>
  <si>
    <t>štěrkodrť frakce 0/63</t>
  </si>
  <si>
    <t>148932103</t>
  </si>
  <si>
    <t>(19,331*1,8)/1000</t>
  </si>
  <si>
    <t>181951102</t>
  </si>
  <si>
    <t>Úprava pláně v hornině tř. 1 až 4 se zhutněním</t>
  </si>
  <si>
    <t>-1386632929</t>
  </si>
  <si>
    <t>Zhutnění základové spáry</t>
  </si>
  <si>
    <t>30,19+1*(1,8+9,13+1,5)</t>
  </si>
  <si>
    <t>-791015385</t>
  </si>
  <si>
    <t>24,476</t>
  </si>
  <si>
    <t>Odpočet násyp</t>
  </si>
  <si>
    <t>-19,331</t>
  </si>
  <si>
    <t>-629956691</t>
  </si>
  <si>
    <t>5,145*23</t>
  </si>
  <si>
    <t>-991684700</t>
  </si>
  <si>
    <t>5,145</t>
  </si>
  <si>
    <t>1115451740</t>
  </si>
  <si>
    <t>5,145*1,65</t>
  </si>
  <si>
    <t>Zakládání</t>
  </si>
  <si>
    <t>451315115</t>
  </si>
  <si>
    <t xml:space="preserve">Podkladní a výplňové vrstvy z betonu prostého  tloušťky do 100 mm, z betonu C 16/20</t>
  </si>
  <si>
    <t>835326303</t>
  </si>
  <si>
    <t>Betonáž podkladního betonu – prostý beton C16/20, včetně dopravy materiálu</t>
  </si>
  <si>
    <t>1*1,15+1*0,85</t>
  </si>
  <si>
    <t>1*9,26</t>
  </si>
  <si>
    <t>564231111</t>
  </si>
  <si>
    <t>Podklad nebo podsyp ze štěrkopísku ŠP s rozprostřením, vlhčením a zhutněním plochy přes 100 m2, po zhutnění tl. 100 mm</t>
  </si>
  <si>
    <t>1680512412</t>
  </si>
  <si>
    <t>Štěrkopískový podsyp</t>
  </si>
  <si>
    <t>273354111</t>
  </si>
  <si>
    <t>Bednění základových konstrukcí desek zřízení</t>
  </si>
  <si>
    <t>-705710124</t>
  </si>
  <si>
    <t>Bednění + odbědňovací nátěr</t>
  </si>
  <si>
    <t>0,1*9,26*2+0,1*1,15*2+0,1*0,85*2</t>
  </si>
  <si>
    <t>273354211</t>
  </si>
  <si>
    <t>Bednění základových konstrukcí desek odstranění bednění</t>
  </si>
  <si>
    <t>-2031096034</t>
  </si>
  <si>
    <t>Odsranění bednění + odbědňovací nátěr</t>
  </si>
  <si>
    <t>273361412</t>
  </si>
  <si>
    <t>Výztuž základových konstrukcí desek ze svařovaných sítí, hmotnosti přes 3,5 do 6 kg/m2</t>
  </si>
  <si>
    <t>1723342330</t>
  </si>
  <si>
    <t>Betonářská výztuž základové desky a obetonování trub – KARI sítě O8mm, oka 100x100mm včetně dopravy materiálu</t>
  </si>
  <si>
    <t>deska</t>
  </si>
  <si>
    <t>(1*9,26)*7,90/1000</t>
  </si>
  <si>
    <t>trouba</t>
  </si>
  <si>
    <t>(1*6,78)*7,90/1000</t>
  </si>
  <si>
    <t>274311127</t>
  </si>
  <si>
    <t>Základové konstrukce z betonu prostého pasy, prahy, věnce a ostruhy ve výkopu nebo na hlavách pilot C 25/30</t>
  </si>
  <si>
    <t>-916139415</t>
  </si>
  <si>
    <t>Betonový práh</t>
  </si>
  <si>
    <t>(0,3*0,5*1)*4</t>
  </si>
  <si>
    <t>274354111</t>
  </si>
  <si>
    <t>Bednění základových konstrukcí pasů, prahů, věnců a ostruh zřízení</t>
  </si>
  <si>
    <t>1801422876</t>
  </si>
  <si>
    <t>Bednění betonového prahu</t>
  </si>
  <si>
    <t>4*0,5*(0,3*2+1*2)</t>
  </si>
  <si>
    <t>Bednění pro obetonování trouby</t>
  </si>
  <si>
    <t>0,58*2*8,32+2*0,58*0,8</t>
  </si>
  <si>
    <t>274354211</t>
  </si>
  <si>
    <t>Bednění základových konstrukcí pasů, prahů, věnců a ostruh odstranění bednění</t>
  </si>
  <si>
    <t>-1383848183</t>
  </si>
  <si>
    <t>919551113</t>
  </si>
  <si>
    <t>Zřízení propustku z trub plastových polyetylenových rýhovaných se spojkami nebo s hrdlem DN 500 mm</t>
  </si>
  <si>
    <t>m</t>
  </si>
  <si>
    <t>120773890</t>
  </si>
  <si>
    <t>Osazení plastové trouby DN=500mm pro převedení vody přes staveniště, dl. 20,00m (14kg/m")</t>
  </si>
  <si>
    <t>9,13</t>
  </si>
  <si>
    <t>28617048</t>
  </si>
  <si>
    <t>trubka kanalizační PP korugovaná DN 500x6000mm SN10</t>
  </si>
  <si>
    <t>832653541</t>
  </si>
  <si>
    <t>919535556</t>
  </si>
  <si>
    <t xml:space="preserve">Obetonování trubního propustku  betonem prostým se zvýšenými nároky na prostředí tř. C 25/30</t>
  </si>
  <si>
    <t>1709168308</t>
  </si>
  <si>
    <t>Obetonování trub</t>
  </si>
  <si>
    <t>8,32*0,25</t>
  </si>
  <si>
    <t>27336111.R</t>
  </si>
  <si>
    <t>D+M Kotvení trouby před betonáži, včetně dopravy materiálu</t>
  </si>
  <si>
    <t>kpl</t>
  </si>
  <si>
    <t>-2021366835</t>
  </si>
  <si>
    <t>Vodorovné konstrukce</t>
  </si>
  <si>
    <t>451317777</t>
  </si>
  <si>
    <t xml:space="preserve">Podklad nebo lože pod dlažbu (přídlažbu)  v ploše vodorovné nebo ve sklonu do 1:5, tloušťky od 50 do 100 mm z betonu prostého</t>
  </si>
  <si>
    <t>-1094487891</t>
  </si>
  <si>
    <t>17,35+9,94+2,9</t>
  </si>
  <si>
    <t>465513257</t>
  </si>
  <si>
    <t xml:space="preserve">Dlažba svahu u mostních opěr z upraveného lomového žulového kamene  s vyspárováním maltou MC 25, šíře spáry 15 mm do betonového lože C 25/30 tloušťky 250 mm, plochy přes 10 m2</t>
  </si>
  <si>
    <t>1047178655</t>
  </si>
  <si>
    <t>938902152</t>
  </si>
  <si>
    <t>Čistění příkopů</t>
  </si>
  <si>
    <t>-463247406</t>
  </si>
  <si>
    <t>Čištění příkopů komunikací s odstraněním travnatého porostu nebo nánosu s naložením na dopravní prostředek nebo s přemístěním na hromady na vzdálenost do 20 m strojně příkopovou frézou při šířce dna přes 400 mm</t>
  </si>
  <si>
    <t>10,5</t>
  </si>
  <si>
    <t>DOP</t>
  </si>
  <si>
    <t xml:space="preserve">Doprava veškerého materiálu </t>
  </si>
  <si>
    <t>-1898231129</t>
  </si>
  <si>
    <t>564871011</t>
  </si>
  <si>
    <t>Podklad ze štěrkodrtě ŠD plochy do 100 m2 tl 250 mm</t>
  </si>
  <si>
    <t>1627365668</t>
  </si>
  <si>
    <t>Podklad ze štěrkodrti ŠD s rozprostřením a zhutněním plochy jednotlivě do 100 m2, po zhutnění tl. 250 mm</t>
  </si>
  <si>
    <t>dosypání stěrkem 63/125 tl. 250 mm</t>
  </si>
  <si>
    <t>40,2</t>
  </si>
  <si>
    <t>SO304 - Odvodnění polní cesty HC2B</t>
  </si>
  <si>
    <t xml:space="preserve">    2 - Zakládání</t>
  </si>
  <si>
    <t xml:space="preserve">    8 - Trubní vedení</t>
  </si>
  <si>
    <t>131151100</t>
  </si>
  <si>
    <t>Hloubení nezapažených jam a zářezů strojně s urovnáním dna do předepsaného profilu a spádu v hornině třídy těžitelnosti I skupiny 1 a 2 do 20 m3</t>
  </si>
  <si>
    <t>-1697236858</t>
  </si>
  <si>
    <t>zasakovací jámy</t>
  </si>
  <si>
    <t>(1*2*1,5)*3</t>
  </si>
  <si>
    <t>132151103</t>
  </si>
  <si>
    <t>Hloubení nezapažených rýh šířky do 800 mm strojně s urovnáním dna do předepsaného profilu a spádu v hornině třídy těžitelnosti I skupiny 1 a 2 přes 50 do 100 m3</t>
  </si>
  <si>
    <t>-332757224</t>
  </si>
  <si>
    <t>Trativod</t>
  </si>
  <si>
    <t>54,60</t>
  </si>
  <si>
    <t>-1648510068</t>
  </si>
  <si>
    <t>Výkop - trativod</t>
  </si>
  <si>
    <t xml:space="preserve">Výkop - zasakovací jámy </t>
  </si>
  <si>
    <t>9,00</t>
  </si>
  <si>
    <t>-523619851</t>
  </si>
  <si>
    <t>63,60*23</t>
  </si>
  <si>
    <t>-59340716</t>
  </si>
  <si>
    <t>1892097194</t>
  </si>
  <si>
    <t>63,60*1,65</t>
  </si>
  <si>
    <t>212755214</t>
  </si>
  <si>
    <t>Trativody bez lože z drenážních trubek plastových flexibilních D 100 mm</t>
  </si>
  <si>
    <t>-478946337</t>
  </si>
  <si>
    <t>trativod</t>
  </si>
  <si>
    <t>294,31</t>
  </si>
  <si>
    <t>212572111</t>
  </si>
  <si>
    <t>Lože pro trativody ze štěrkopísku tříděného</t>
  </si>
  <si>
    <t>1332627538</t>
  </si>
  <si>
    <t>(294,31)*0,4*0,1</t>
  </si>
  <si>
    <t>211521111</t>
  </si>
  <si>
    <t xml:space="preserve">Výplň kamenivem do rýh odvodňovacích žeber nebo trativodů  bez zhutnění, s úpravou povrchu výplně kamenivem hrubým drceným frakce 63 až 125 mm</t>
  </si>
  <si>
    <t>-132920243</t>
  </si>
  <si>
    <t>211971121</t>
  </si>
  <si>
    <t xml:space="preserve">Zřízení opláštění výplně z geotextilie odvodňovacích žeber nebo trativodů  v rýze nebo zářezu se stěnami svislými nebo šikmými o sklonu přes 1:2 při rozvinuté šířce opláštění do 2,5 m</t>
  </si>
  <si>
    <t>1524412174</t>
  </si>
  <si>
    <t>(((1*2)*2)*1,2)*3</t>
  </si>
  <si>
    <t>(((1+1+2+2)*1,5)*1,2)*3</t>
  </si>
  <si>
    <t>(294,31)*(0,5*4*1,2)</t>
  </si>
  <si>
    <t>69311084</t>
  </si>
  <si>
    <t>geotextilie netkaná separační, ochranná, filtrační, drenážní PP 700g/m2</t>
  </si>
  <si>
    <t>609169394</t>
  </si>
  <si>
    <t>Trubní vedení</t>
  </si>
  <si>
    <t>597361121</t>
  </si>
  <si>
    <t>Svodnice vody ocelová šířky 120 mm, kotvená do betonu</t>
  </si>
  <si>
    <t>514565476</t>
  </si>
  <si>
    <t>Pozinkovaný U profil se zesílenou nájezdovou hranou</t>
  </si>
  <si>
    <t>6+5,2+5,2+5,7+5,7</t>
  </si>
  <si>
    <t>1676164836</t>
  </si>
  <si>
    <t>VRN - VEDLEJŠÍ ROZPOČTOVÉ NÁKLADY</t>
  </si>
  <si>
    <t>VRN - Vedlejší rozpočtové náklady</t>
  </si>
  <si>
    <t xml:space="preserve">    VRN1 - Průzkumné, geodetické a projektové práce</t>
  </si>
  <si>
    <t xml:space="preserve">    VRN2 - Řízení stavby</t>
  </si>
  <si>
    <t xml:space="preserve">    VRN3 - Zařízení staveniště</t>
  </si>
  <si>
    <t xml:space="preserve">    VRN4 - Inženýrská činnost</t>
  </si>
  <si>
    <t xml:space="preserve">    VRN7 - Provozní vlivy</t>
  </si>
  <si>
    <t>Vedlejší rozpočtové náklady</t>
  </si>
  <si>
    <t>VRN1</t>
  </si>
  <si>
    <t>Průzkumné, geodetické a projektové práce</t>
  </si>
  <si>
    <t>011002000</t>
  </si>
  <si>
    <t>Průzkumné práce - vytyčení stáv. inženýrských sítí</t>
  </si>
  <si>
    <t>soubor</t>
  </si>
  <si>
    <t>1024</t>
  </si>
  <si>
    <t>1480231150</t>
  </si>
  <si>
    <t>P</t>
  </si>
  <si>
    <t>Poznámka k položce:_x000d_
vytyčení stáv. inženýrských sítí za účasti správce sítě nebo jeho pokynů, projednání jejich ochrany před poškození se správcem, včetně určení dimenze a hloubky sítě, bude protokolováno, používáno při stavbě a součástí stavebního deníku, sondy k oveření polohy</t>
  </si>
  <si>
    <t>011314000</t>
  </si>
  <si>
    <t>Archeologický dohled</t>
  </si>
  <si>
    <t>516694762</t>
  </si>
  <si>
    <t>011324000</t>
  </si>
  <si>
    <t>Archeologický průzkum</t>
  </si>
  <si>
    <t>883534435</t>
  </si>
  <si>
    <t>Poznámka k položce:_x000d_
základní orientační průzkum během dohledu</t>
  </si>
  <si>
    <t>012103000</t>
  </si>
  <si>
    <t>Geodetické práce před výstavbou</t>
  </si>
  <si>
    <t>-1241094238</t>
  </si>
  <si>
    <t>Poznámka k položce:_x000d_
vytyčení hranic pozemků, vytyčení hranice odnětí půdy a zajištění jejich nepřekročení, vytyčení staveniště a stavebního objektu, určení průběhu nadzemního nebo podzemního stávajícího i plánovaného vedení, určení vytyčovací sítě, ...</t>
  </si>
  <si>
    <t xml:space="preserve"> 1</t>
  </si>
  <si>
    <t>012203000</t>
  </si>
  <si>
    <t>Geodetické práce při provádění stavby</t>
  </si>
  <si>
    <t>1051044454</t>
  </si>
  <si>
    <t xml:space="preserve">Poznámka k položce:_x000d_
výšková měření, výpočet objemů, atd. které mají charakter kontrolních a upřesnujících činností_x000d_
geodetické zaměřování všech nových inženýrských sítí -  kanalizace deštová, plynovod, elektrcká vedení , sdělovací vedení.</t>
  </si>
  <si>
    <t>012303000</t>
  </si>
  <si>
    <t>Geodetické práce po výstavbě</t>
  </si>
  <si>
    <t>97719080</t>
  </si>
  <si>
    <t xml:space="preserve">Poznámka k položce:_x000d_
geodetické zaměření provedení všech stavebních objektů, včetně  hloubek šachet a potrubí, hloubek uložení ostatních sítí, podéných profilů a dimenze všech nových inženýrských sít plynovodu . elektrických vedení , sdělovacích kabelů, po provedení ochran a chrániček,,deštová kanalizace, opěrné stěny a ostatní dle požadavku TDI a investora a dle podmínek stavebního a VH povolení,  včetně papírového tisku 4 ks,</t>
  </si>
  <si>
    <t>013254000</t>
  </si>
  <si>
    <t>Dokumentace skutečného provedení stavby</t>
  </si>
  <si>
    <t>-1632996528</t>
  </si>
  <si>
    <t xml:space="preserve">Poznámka k položce:_x000d_
vyhotovení na podkladě geodetického zaměření provedené stavby, 4 x paré, 1 x CD, pro účely SÚ ke kolaudaci, zanesení veškerých změn oproti DSP,  bude zpracováno dle příloh vyžadující vyhláška 499/2006 Sb. včetně fotodokumentace současného stavu a fotodokumentace během stavby</t>
  </si>
  <si>
    <t>013254000.1</t>
  </si>
  <si>
    <t>Realizační dokumentace stavby (RDS)</t>
  </si>
  <si>
    <t>-1447014390</t>
  </si>
  <si>
    <t>013294000</t>
  </si>
  <si>
    <t>Ostatní dokumentace</t>
  </si>
  <si>
    <t>2141744330</t>
  </si>
  <si>
    <t>Poznámka k položce:_x000d_
předání závěrečného paré se splněnými podmínkami správců a podmínkami vydaného stavebního a vodoprávního povolení, včetně jejich stanovisek ke stavbě, počet kusů 4_x000d_
_x000d_
ostatní spojené, vedení řádné evidence, pracovní deník o činnostech souvisejících se skrývanými kulturami vrstev půdy dle stavebního povolení odboru živ. prostředí, jednání s dotčenými orgány</t>
  </si>
  <si>
    <t>VRN2</t>
  </si>
  <si>
    <t>Řízení stavby</t>
  </si>
  <si>
    <t>041903000.1</t>
  </si>
  <si>
    <t xml:space="preserve">Účast správců a vlastníků  sítí na  na realizaci stavby</t>
  </si>
  <si>
    <t>1510620045</t>
  </si>
  <si>
    <t>Poznámka k položce:_x000d_
předpoklad každý kontrolní den</t>
  </si>
  <si>
    <t>045303000</t>
  </si>
  <si>
    <t>Koordinační činnost</t>
  </si>
  <si>
    <t>1468482235</t>
  </si>
  <si>
    <t>Poznámka k položce:_x000d_
Koordinační a kompletační činnost dodavatele (koordinace s pracemi, které bude provádět jiný zhotovitel - sdělovací vedení, elektrická vedení, plynovod, splašková a deštová kanalizace, ostatní), koordinace s přilehlými vlastníky a obyvateli, koordinace a dohled nad dodržováním podmínek platného stavebního a VH povolení_x000d_
 dle TKP (Technické kvalitativní podmínky staveb pozemních komunikací - vydalo Ministerstvo dopravy)</t>
  </si>
  <si>
    <t>VRN3</t>
  </si>
  <si>
    <t>Zařízení staveniště</t>
  </si>
  <si>
    <t>032002000</t>
  </si>
  <si>
    <t>Vybavení staveniště a zařízení staveniště</t>
  </si>
  <si>
    <t>-1500059405</t>
  </si>
  <si>
    <t>Poznámka k položce:_x000d_
jsou objekty a zařízení, která slouží po dobu provádění stavby k provozním,výrobním a sociálním účelům zhotovitele a ostatním subjektům výstavby. Vybavení potřebná pro realizaci stavby, včetně nutného oddrenážování staveniště, včetně zřízení příjezdu, staveniště není v té samé ulici, nutno respektovat vybavení dle Souhrnné zprávy, započíst veškerý nutný provoz a zabezpečení, včetně připojení energií, oplocení, zabezpečení přilehlých pozemků, osvětlení, dopravní značení na vlastním staveništi (směrové tabule příkazů a zákazů, ostatní)_x000d_
_x000d_
při zemních pracech budou použity stroje s ekologicky čistými mazadly, pohonnými hmotami, atd.</t>
  </si>
  <si>
    <t>034303000</t>
  </si>
  <si>
    <t>Technické opatření na staveništi - pěší provoz</t>
  </si>
  <si>
    <t>-1373970079</t>
  </si>
  <si>
    <t xml:space="preserve">Poznámka k položce:_x000d_
zřízení bezkolizních přístupů pěších do obytných budov během stavby a hlavně během výstavby bezbarierových ramp, v případě tělesně postiženého zajistit pozvolnou rampou, řádné označení a osvětlení výkopů a překopů.  Deponované zeminy a materialy budou zajištěny proti prašnosti. Veškerá výše uvedená množství jsou pouze předpokládaná orientační, firma přizpůsobí svým vlastním vnitřním předpisům a svému pracovnímu postupu tak , aby plně vyhovovalo plánu bezpečnosti BOZP zák. č. 309/2006 Sb.</t>
  </si>
  <si>
    <t>034303000.1</t>
  </si>
  <si>
    <t>Technické opatření na staveništi - automobilový provoz</t>
  </si>
  <si>
    <t>539049829</t>
  </si>
  <si>
    <t>Poznámka k položce:_x000d_
obsahuje hlavně mobiní oplocení s mobilními patkami z výplně drátového pletiva,přejezdové plechy ocelové předpokládaných rozměrů 3 * 1,5 m pro zatížení osobních a nákladních, firma přizpůsobí svým vlastním vnitřním předpisům a svému pracovnímu postupu tak , aby plně vyhovovalo plánu bezpečnosti BOZP zák. č. 309/2006 Sb.</t>
  </si>
  <si>
    <t>034503000</t>
  </si>
  <si>
    <t>Informační tabule na staveništi, včetně dodání vhodných kamenů a informační tabule s údaji podle stavebního povolení</t>
  </si>
  <si>
    <t>-1648620065</t>
  </si>
  <si>
    <t>Poznámka k položce:_x000d_
výroba a montáž informační tabule_x000d_
_x000d_
z voděodolného materiálu, vysoce trvanlivý plast nebo slitina kovu, včetně všech grafických náležitostí,informační tabule obsahuje popis projektu, symbol Společenství EU a logo příslušného programu platného pro dané období . Velikost, obsah a umístění informační tabule budou upřesněny při realizaci stavby. Připevnění informační tabule bude provedeno trvalým způsobem – šrouby nebo nýty. Základní velikost informační tabule A3.Připevnění na vhodný kámen_x000d_
_x000d_
včetně nákup,doprava,složení kamene na určené místo investorem z vhodného kamene s plochou přední hranou pro připevnění tabule, předpokládaný kámen do 1 m3 objemu</t>
  </si>
  <si>
    <t>039002000</t>
  </si>
  <si>
    <t>Zrušení zařízení staveniště</t>
  </si>
  <si>
    <t>1554103601</t>
  </si>
  <si>
    <t>VRN4</t>
  </si>
  <si>
    <t>Inženýrská činnost</t>
  </si>
  <si>
    <t>043103000</t>
  </si>
  <si>
    <t>Zkoušky bez rozlišení</t>
  </si>
  <si>
    <t>854821979</t>
  </si>
  <si>
    <t>Poznámka k položce:_x000d_
veškeré nutné zkoušky a měření např. hutnění, dle příslušných směrnic a pokynů TDI a investora_x000d_
_x000d_
dle TKP (Technické kvalitativní podmínky staveb pozemních komunikací - vydalo Ministerstvo dopravy)</t>
  </si>
  <si>
    <t>044002000</t>
  </si>
  <si>
    <t>Revize</t>
  </si>
  <si>
    <t>1000794441</t>
  </si>
  <si>
    <t>Poznámka k položce:_x000d_
veškeré dodatečné dílčí revize neobsažené ve stavebním objektu dané specializace, plynovod, elktrická vedení, sdělovací vedení.</t>
  </si>
  <si>
    <t>VRN7</t>
  </si>
  <si>
    <t>Provozní vlivy</t>
  </si>
  <si>
    <t>060001000</t>
  </si>
  <si>
    <t>Územní vlivy</t>
  </si>
  <si>
    <t>-160568503</t>
  </si>
  <si>
    <t>Poznámka k položce:_x000d_
Územní vlivy - nemožnost použití těžkých strojů hutnících, práce v blízkosti zástavby, ztížené dopravní podmínky při přepravě materialu průjezdu obcí, splnění podmínek a požadavků uvedených v plánu BOZP po dobu výstavby</t>
  </si>
  <si>
    <t>075002000</t>
  </si>
  <si>
    <t>Ochranná pásma</t>
  </si>
  <si>
    <t>449385347</t>
  </si>
  <si>
    <t>Poznámka k položce:_x000d_
respektování a přizpůsobení prací v ochranných pásmech elektrického vedení, plynového vedení, vodárenská (vodní zdroje,vodojemy.čistírny vod,vodovodní řady),přírodních hodnot (zákaz poškození přírodního prostředí,zákaz hluku), protipožární a jiná, dále ochrana odkrytých stáv. zařízení dle stavebního povolení, obnovení výstražných folií porušených během stavby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</si>
</sst>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3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30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39" fillId="0" borderId="0" xfId="0" applyFont="1" applyAlignment="1">
      <alignment vertical="center" wrapText="1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26</v>
      </c>
      <c r="AR10" s="21"/>
      <c r="BE10" s="30"/>
      <c r="BS10" s="18" t="s">
        <v>6</v>
      </c>
    </row>
    <row r="11" s="1" customFormat="1" ht="18.48" customHeight="1">
      <c r="B11" s="21"/>
      <c r="E11" s="26" t="s">
        <v>27</v>
      </c>
      <c r="AK11" s="31" t="s">
        <v>28</v>
      </c>
      <c r="AN11" s="26" t="s">
        <v>29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30</v>
      </c>
      <c r="AK13" s="31" t="s">
        <v>25</v>
      </c>
      <c r="AN13" s="33" t="s">
        <v>31</v>
      </c>
      <c r="AR13" s="21"/>
      <c r="BE13" s="30"/>
      <c r="BS13" s="18" t="s">
        <v>6</v>
      </c>
    </row>
    <row r="14">
      <c r="B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N14" s="33" t="s">
        <v>31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32</v>
      </c>
      <c r="AK16" s="31" t="s">
        <v>25</v>
      </c>
      <c r="AN16" s="26" t="s">
        <v>33</v>
      </c>
      <c r="AR16" s="21"/>
      <c r="BE16" s="30"/>
      <c r="BS16" s="18" t="s">
        <v>3</v>
      </c>
    </row>
    <row r="17" s="1" customFormat="1" ht="18.48" customHeight="1">
      <c r="B17" s="21"/>
      <c r="E17" s="26" t="s">
        <v>34</v>
      </c>
      <c r="AK17" s="31" t="s">
        <v>28</v>
      </c>
      <c r="AN17" s="26" t="s">
        <v>35</v>
      </c>
      <c r="AR17" s="21"/>
      <c r="BE17" s="30"/>
      <c r="BS17" s="18" t="s">
        <v>36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37</v>
      </c>
      <c r="AK19" s="31" t="s">
        <v>25</v>
      </c>
      <c r="AN19" s="26" t="s">
        <v>38</v>
      </c>
      <c r="AR19" s="21"/>
      <c r="BE19" s="30"/>
      <c r="BS19" s="18" t="s">
        <v>6</v>
      </c>
    </row>
    <row r="20" s="1" customFormat="1" ht="18.48" customHeight="1">
      <c r="B20" s="21"/>
      <c r="E20" s="26" t="s">
        <v>39</v>
      </c>
      <c r="AK20" s="31" t="s">
        <v>28</v>
      </c>
      <c r="AN20" s="26" t="s">
        <v>40</v>
      </c>
      <c r="AR20" s="21"/>
      <c r="BE20" s="30"/>
      <c r="BS20" s="18" t="s">
        <v>36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41</v>
      </c>
      <c r="AR22" s="21"/>
      <c r="BE22" s="30"/>
    </row>
    <row r="23" s="1" customFormat="1" ht="83.25" customHeight="1">
      <c r="B23" s="21"/>
      <c r="E23" s="35" t="s">
        <v>42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43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46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47</v>
      </c>
      <c r="E29" s="3"/>
      <c r="F29" s="31" t="s">
        <v>48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49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50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51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52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53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54</v>
      </c>
      <c r="U35" s="49"/>
      <c r="V35" s="49"/>
      <c r="W35" s="49"/>
      <c r="X35" s="51" t="s">
        <v>55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56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57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58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59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58</v>
      </c>
      <c r="AI60" s="40"/>
      <c r="AJ60" s="40"/>
      <c r="AK60" s="40"/>
      <c r="AL60" s="40"/>
      <c r="AM60" s="57" t="s">
        <v>59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60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61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58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59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58</v>
      </c>
      <c r="AI75" s="40"/>
      <c r="AJ75" s="40"/>
      <c r="AK75" s="40"/>
      <c r="AL75" s="40"/>
      <c r="AM75" s="57" t="s">
        <v>59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62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21_P104_HC2B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>Vedlejší polní cesta HC2BC v k.ú. Štítary u Krásné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>Štítary u Krásné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7. 2. 2023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>ČR - Státní pozemkový úřad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32</v>
      </c>
      <c r="AJ89" s="37"/>
      <c r="AK89" s="37"/>
      <c r="AL89" s="37"/>
      <c r="AM89" s="69" t="str">
        <f>IF(E17="","",E17)</f>
        <v>GEOREAL spol. s r.o.</v>
      </c>
      <c r="AN89" s="4"/>
      <c r="AO89" s="4"/>
      <c r="AP89" s="4"/>
      <c r="AQ89" s="37"/>
      <c r="AR89" s="38"/>
      <c r="AS89" s="70" t="s">
        <v>63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30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37</v>
      </c>
      <c r="AJ90" s="37"/>
      <c r="AK90" s="37"/>
      <c r="AL90" s="37"/>
      <c r="AM90" s="69" t="str">
        <f>IF(E20="","",E20)</f>
        <v xml:space="preserve">DRS stavební s.r.o. 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64</v>
      </c>
      <c r="D92" s="79"/>
      <c r="E92" s="79"/>
      <c r="F92" s="79"/>
      <c r="G92" s="79"/>
      <c r="H92" s="80"/>
      <c r="I92" s="81" t="s">
        <v>65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66</v>
      </c>
      <c r="AH92" s="79"/>
      <c r="AI92" s="79"/>
      <c r="AJ92" s="79"/>
      <c r="AK92" s="79"/>
      <c r="AL92" s="79"/>
      <c r="AM92" s="79"/>
      <c r="AN92" s="81" t="s">
        <v>67</v>
      </c>
      <c r="AO92" s="79"/>
      <c r="AP92" s="83"/>
      <c r="AQ92" s="84" t="s">
        <v>68</v>
      </c>
      <c r="AR92" s="38"/>
      <c r="AS92" s="85" t="s">
        <v>69</v>
      </c>
      <c r="AT92" s="86" t="s">
        <v>70</v>
      </c>
      <c r="AU92" s="86" t="s">
        <v>71</v>
      </c>
      <c r="AV92" s="86" t="s">
        <v>72</v>
      </c>
      <c r="AW92" s="86" t="s">
        <v>73</v>
      </c>
      <c r="AX92" s="86" t="s">
        <v>74</v>
      </c>
      <c r="AY92" s="86" t="s">
        <v>75</v>
      </c>
      <c r="AZ92" s="86" t="s">
        <v>76</v>
      </c>
      <c r="BA92" s="86" t="s">
        <v>77</v>
      </c>
      <c r="BB92" s="86" t="s">
        <v>78</v>
      </c>
      <c r="BC92" s="86" t="s">
        <v>79</v>
      </c>
      <c r="BD92" s="87" t="s">
        <v>80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81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ROUND(AG95,2)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ROUND(AS95,2)</f>
        <v>0</v>
      </c>
      <c r="AT94" s="98">
        <f>ROUND(SUM(AV94:AW94),2)</f>
        <v>0</v>
      </c>
      <c r="AU94" s="99">
        <f>ROUND(AU95,5)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ROUND(AZ95,2)</f>
        <v>0</v>
      </c>
      <c r="BA94" s="98">
        <f>ROUND(BA95,2)</f>
        <v>0</v>
      </c>
      <c r="BB94" s="98">
        <f>ROUND(BB95,2)</f>
        <v>0</v>
      </c>
      <c r="BC94" s="98">
        <f>ROUND(BC95,2)</f>
        <v>0</v>
      </c>
      <c r="BD94" s="100">
        <f>ROUND(BD95,2)</f>
        <v>0</v>
      </c>
      <c r="BE94" s="6"/>
      <c r="BS94" s="101" t="s">
        <v>82</v>
      </c>
      <c r="BT94" s="101" t="s">
        <v>83</v>
      </c>
      <c r="BU94" s="102" t="s">
        <v>84</v>
      </c>
      <c r="BV94" s="101" t="s">
        <v>85</v>
      </c>
      <c r="BW94" s="101" t="s">
        <v>4</v>
      </c>
      <c r="BX94" s="101" t="s">
        <v>86</v>
      </c>
      <c r="CL94" s="101" t="s">
        <v>1</v>
      </c>
    </row>
    <row r="95" s="7" customFormat="1" ht="16.5" customHeight="1">
      <c r="A95" s="7"/>
      <c r="B95" s="103"/>
      <c r="C95" s="104"/>
      <c r="D95" s="105" t="s">
        <v>87</v>
      </c>
      <c r="E95" s="105"/>
      <c r="F95" s="105"/>
      <c r="G95" s="105"/>
      <c r="H95" s="105"/>
      <c r="I95" s="106"/>
      <c r="J95" s="105" t="s">
        <v>88</v>
      </c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  <c r="AF95" s="105"/>
      <c r="AG95" s="107">
        <f>ROUND(SUM(AG96:AG99),2)</f>
        <v>0</v>
      </c>
      <c r="AH95" s="106"/>
      <c r="AI95" s="106"/>
      <c r="AJ95" s="106"/>
      <c r="AK95" s="106"/>
      <c r="AL95" s="106"/>
      <c r="AM95" s="106"/>
      <c r="AN95" s="108">
        <f>SUM(AG95,AT95)</f>
        <v>0</v>
      </c>
      <c r="AO95" s="106"/>
      <c r="AP95" s="106"/>
      <c r="AQ95" s="109" t="s">
        <v>89</v>
      </c>
      <c r="AR95" s="103"/>
      <c r="AS95" s="110">
        <f>ROUND(SUM(AS96:AS99),2)</f>
        <v>0</v>
      </c>
      <c r="AT95" s="111">
        <f>ROUND(SUM(AV95:AW95),2)</f>
        <v>0</v>
      </c>
      <c r="AU95" s="112">
        <f>ROUND(SUM(AU96:AU99),5)</f>
        <v>0</v>
      </c>
      <c r="AV95" s="111">
        <f>ROUND(AZ95*L29,2)</f>
        <v>0</v>
      </c>
      <c r="AW95" s="111">
        <f>ROUND(BA95*L30,2)</f>
        <v>0</v>
      </c>
      <c r="AX95" s="111">
        <f>ROUND(BB95*L29,2)</f>
        <v>0</v>
      </c>
      <c r="AY95" s="111">
        <f>ROUND(BC95*L30,2)</f>
        <v>0</v>
      </c>
      <c r="AZ95" s="111">
        <f>ROUND(SUM(AZ96:AZ99),2)</f>
        <v>0</v>
      </c>
      <c r="BA95" s="111">
        <f>ROUND(SUM(BA96:BA99),2)</f>
        <v>0</v>
      </c>
      <c r="BB95" s="111">
        <f>ROUND(SUM(BB96:BB99),2)</f>
        <v>0</v>
      </c>
      <c r="BC95" s="111">
        <f>ROUND(SUM(BC96:BC99),2)</f>
        <v>0</v>
      </c>
      <c r="BD95" s="113">
        <f>ROUND(SUM(BD96:BD99),2)</f>
        <v>0</v>
      </c>
      <c r="BE95" s="7"/>
      <c r="BS95" s="114" t="s">
        <v>82</v>
      </c>
      <c r="BT95" s="114" t="s">
        <v>90</v>
      </c>
      <c r="BU95" s="114" t="s">
        <v>84</v>
      </c>
      <c r="BV95" s="114" t="s">
        <v>85</v>
      </c>
      <c r="BW95" s="114" t="s">
        <v>91</v>
      </c>
      <c r="BX95" s="114" t="s">
        <v>4</v>
      </c>
      <c r="CL95" s="114" t="s">
        <v>1</v>
      </c>
      <c r="CM95" s="114" t="s">
        <v>92</v>
      </c>
    </row>
    <row r="96" s="4" customFormat="1" ht="16.5" customHeight="1">
      <c r="A96" s="115" t="s">
        <v>93</v>
      </c>
      <c r="B96" s="63"/>
      <c r="C96" s="10"/>
      <c r="D96" s="10"/>
      <c r="E96" s="116" t="s">
        <v>94</v>
      </c>
      <c r="F96" s="116"/>
      <c r="G96" s="116"/>
      <c r="H96" s="116"/>
      <c r="I96" s="116"/>
      <c r="J96" s="10"/>
      <c r="K96" s="116" t="s">
        <v>95</v>
      </c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117">
        <f>'SO104.A - VEDLEJŠÍ POLNÍ ...'!J32</f>
        <v>0</v>
      </c>
      <c r="AH96" s="10"/>
      <c r="AI96" s="10"/>
      <c r="AJ96" s="10"/>
      <c r="AK96" s="10"/>
      <c r="AL96" s="10"/>
      <c r="AM96" s="10"/>
      <c r="AN96" s="117">
        <f>SUM(AG96,AT96)</f>
        <v>0</v>
      </c>
      <c r="AO96" s="10"/>
      <c r="AP96" s="10"/>
      <c r="AQ96" s="118" t="s">
        <v>96</v>
      </c>
      <c r="AR96" s="63"/>
      <c r="AS96" s="119">
        <v>0</v>
      </c>
      <c r="AT96" s="120">
        <f>ROUND(SUM(AV96:AW96),2)</f>
        <v>0</v>
      </c>
      <c r="AU96" s="121">
        <f>'SO104.A - VEDLEJŠÍ POLNÍ ...'!P126</f>
        <v>0</v>
      </c>
      <c r="AV96" s="120">
        <f>'SO104.A - VEDLEJŠÍ POLNÍ ...'!J35</f>
        <v>0</v>
      </c>
      <c r="AW96" s="120">
        <f>'SO104.A - VEDLEJŠÍ POLNÍ ...'!J36</f>
        <v>0</v>
      </c>
      <c r="AX96" s="120">
        <f>'SO104.A - VEDLEJŠÍ POLNÍ ...'!J37</f>
        <v>0</v>
      </c>
      <c r="AY96" s="120">
        <f>'SO104.A - VEDLEJŠÍ POLNÍ ...'!J38</f>
        <v>0</v>
      </c>
      <c r="AZ96" s="120">
        <f>'SO104.A - VEDLEJŠÍ POLNÍ ...'!F35</f>
        <v>0</v>
      </c>
      <c r="BA96" s="120">
        <f>'SO104.A - VEDLEJŠÍ POLNÍ ...'!F36</f>
        <v>0</v>
      </c>
      <c r="BB96" s="120">
        <f>'SO104.A - VEDLEJŠÍ POLNÍ ...'!F37</f>
        <v>0</v>
      </c>
      <c r="BC96" s="120">
        <f>'SO104.A - VEDLEJŠÍ POLNÍ ...'!F38</f>
        <v>0</v>
      </c>
      <c r="BD96" s="122">
        <f>'SO104.A - VEDLEJŠÍ POLNÍ ...'!F39</f>
        <v>0</v>
      </c>
      <c r="BE96" s="4"/>
      <c r="BT96" s="26" t="s">
        <v>92</v>
      </c>
      <c r="BV96" s="26" t="s">
        <v>85</v>
      </c>
      <c r="BW96" s="26" t="s">
        <v>97</v>
      </c>
      <c r="BX96" s="26" t="s">
        <v>91</v>
      </c>
      <c r="CL96" s="26" t="s">
        <v>1</v>
      </c>
    </row>
    <row r="97" s="4" customFormat="1" ht="16.5" customHeight="1">
      <c r="A97" s="115" t="s">
        <v>93</v>
      </c>
      <c r="B97" s="63"/>
      <c r="C97" s="10"/>
      <c r="D97" s="10"/>
      <c r="E97" s="116" t="s">
        <v>98</v>
      </c>
      <c r="F97" s="116"/>
      <c r="G97" s="116"/>
      <c r="H97" s="116"/>
      <c r="I97" s="116"/>
      <c r="J97" s="10"/>
      <c r="K97" s="116" t="s">
        <v>99</v>
      </c>
      <c r="L97" s="116"/>
      <c r="M97" s="116"/>
      <c r="N97" s="116"/>
      <c r="O97" s="116"/>
      <c r="P97" s="116"/>
      <c r="Q97" s="116"/>
      <c r="R97" s="116"/>
      <c r="S97" s="116"/>
      <c r="T97" s="116"/>
      <c r="U97" s="116"/>
      <c r="V97" s="116"/>
      <c r="W97" s="116"/>
      <c r="X97" s="116"/>
      <c r="Y97" s="116"/>
      <c r="Z97" s="116"/>
      <c r="AA97" s="116"/>
      <c r="AB97" s="116"/>
      <c r="AC97" s="116"/>
      <c r="AD97" s="116"/>
      <c r="AE97" s="116"/>
      <c r="AF97" s="116"/>
      <c r="AG97" s="117">
        <f>'SO104.B - PROPUSTEK DN500'!J32</f>
        <v>0</v>
      </c>
      <c r="AH97" s="10"/>
      <c r="AI97" s="10"/>
      <c r="AJ97" s="10"/>
      <c r="AK97" s="10"/>
      <c r="AL97" s="10"/>
      <c r="AM97" s="10"/>
      <c r="AN97" s="117">
        <f>SUM(AG97,AT97)</f>
        <v>0</v>
      </c>
      <c r="AO97" s="10"/>
      <c r="AP97" s="10"/>
      <c r="AQ97" s="118" t="s">
        <v>96</v>
      </c>
      <c r="AR97" s="63"/>
      <c r="AS97" s="119">
        <v>0</v>
      </c>
      <c r="AT97" s="120">
        <f>ROUND(SUM(AV97:AW97),2)</f>
        <v>0</v>
      </c>
      <c r="AU97" s="121">
        <f>'SO104.B - PROPUSTEK DN500'!P127</f>
        <v>0</v>
      </c>
      <c r="AV97" s="120">
        <f>'SO104.B - PROPUSTEK DN500'!J35</f>
        <v>0</v>
      </c>
      <c r="AW97" s="120">
        <f>'SO104.B - PROPUSTEK DN500'!J36</f>
        <v>0</v>
      </c>
      <c r="AX97" s="120">
        <f>'SO104.B - PROPUSTEK DN500'!J37</f>
        <v>0</v>
      </c>
      <c r="AY97" s="120">
        <f>'SO104.B - PROPUSTEK DN500'!J38</f>
        <v>0</v>
      </c>
      <c r="AZ97" s="120">
        <f>'SO104.B - PROPUSTEK DN500'!F35</f>
        <v>0</v>
      </c>
      <c r="BA97" s="120">
        <f>'SO104.B - PROPUSTEK DN500'!F36</f>
        <v>0</v>
      </c>
      <c r="BB97" s="120">
        <f>'SO104.B - PROPUSTEK DN500'!F37</f>
        <v>0</v>
      </c>
      <c r="BC97" s="120">
        <f>'SO104.B - PROPUSTEK DN500'!F38</f>
        <v>0</v>
      </c>
      <c r="BD97" s="122">
        <f>'SO104.B - PROPUSTEK DN500'!F39</f>
        <v>0</v>
      </c>
      <c r="BE97" s="4"/>
      <c r="BT97" s="26" t="s">
        <v>92</v>
      </c>
      <c r="BV97" s="26" t="s">
        <v>85</v>
      </c>
      <c r="BW97" s="26" t="s">
        <v>100</v>
      </c>
      <c r="BX97" s="26" t="s">
        <v>91</v>
      </c>
      <c r="CL97" s="26" t="s">
        <v>1</v>
      </c>
    </row>
    <row r="98" s="4" customFormat="1" ht="16.5" customHeight="1">
      <c r="A98" s="115" t="s">
        <v>93</v>
      </c>
      <c r="B98" s="63"/>
      <c r="C98" s="10"/>
      <c r="D98" s="10"/>
      <c r="E98" s="116" t="s">
        <v>101</v>
      </c>
      <c r="F98" s="116"/>
      <c r="G98" s="116"/>
      <c r="H98" s="116"/>
      <c r="I98" s="116"/>
      <c r="J98" s="10"/>
      <c r="K98" s="116" t="s">
        <v>102</v>
      </c>
      <c r="L98" s="116"/>
      <c r="M98" s="116"/>
      <c r="N98" s="116"/>
      <c r="O98" s="116"/>
      <c r="P98" s="116"/>
      <c r="Q98" s="116"/>
      <c r="R98" s="116"/>
      <c r="S98" s="116"/>
      <c r="T98" s="116"/>
      <c r="U98" s="116"/>
      <c r="V98" s="116"/>
      <c r="W98" s="116"/>
      <c r="X98" s="116"/>
      <c r="Y98" s="116"/>
      <c r="Z98" s="116"/>
      <c r="AA98" s="116"/>
      <c r="AB98" s="116"/>
      <c r="AC98" s="116"/>
      <c r="AD98" s="116"/>
      <c r="AE98" s="116"/>
      <c r="AF98" s="116"/>
      <c r="AG98" s="117">
        <f>'SO304 - Odvodnění polní c...'!J32</f>
        <v>0</v>
      </c>
      <c r="AH98" s="10"/>
      <c r="AI98" s="10"/>
      <c r="AJ98" s="10"/>
      <c r="AK98" s="10"/>
      <c r="AL98" s="10"/>
      <c r="AM98" s="10"/>
      <c r="AN98" s="117">
        <f>SUM(AG98,AT98)</f>
        <v>0</v>
      </c>
      <c r="AO98" s="10"/>
      <c r="AP98" s="10"/>
      <c r="AQ98" s="118" t="s">
        <v>96</v>
      </c>
      <c r="AR98" s="63"/>
      <c r="AS98" s="119">
        <v>0</v>
      </c>
      <c r="AT98" s="120">
        <f>ROUND(SUM(AV98:AW98),2)</f>
        <v>0</v>
      </c>
      <c r="AU98" s="121">
        <f>'SO304 - Odvodnění polní c...'!P125</f>
        <v>0</v>
      </c>
      <c r="AV98" s="120">
        <f>'SO304 - Odvodnění polní c...'!J35</f>
        <v>0</v>
      </c>
      <c r="AW98" s="120">
        <f>'SO304 - Odvodnění polní c...'!J36</f>
        <v>0</v>
      </c>
      <c r="AX98" s="120">
        <f>'SO304 - Odvodnění polní c...'!J37</f>
        <v>0</v>
      </c>
      <c r="AY98" s="120">
        <f>'SO304 - Odvodnění polní c...'!J38</f>
        <v>0</v>
      </c>
      <c r="AZ98" s="120">
        <f>'SO304 - Odvodnění polní c...'!F35</f>
        <v>0</v>
      </c>
      <c r="BA98" s="120">
        <f>'SO304 - Odvodnění polní c...'!F36</f>
        <v>0</v>
      </c>
      <c r="BB98" s="120">
        <f>'SO304 - Odvodnění polní c...'!F37</f>
        <v>0</v>
      </c>
      <c r="BC98" s="120">
        <f>'SO304 - Odvodnění polní c...'!F38</f>
        <v>0</v>
      </c>
      <c r="BD98" s="122">
        <f>'SO304 - Odvodnění polní c...'!F39</f>
        <v>0</v>
      </c>
      <c r="BE98" s="4"/>
      <c r="BT98" s="26" t="s">
        <v>92</v>
      </c>
      <c r="BV98" s="26" t="s">
        <v>85</v>
      </c>
      <c r="BW98" s="26" t="s">
        <v>103</v>
      </c>
      <c r="BX98" s="26" t="s">
        <v>91</v>
      </c>
      <c r="CL98" s="26" t="s">
        <v>1</v>
      </c>
    </row>
    <row r="99" s="4" customFormat="1" ht="16.5" customHeight="1">
      <c r="A99" s="115" t="s">
        <v>93</v>
      </c>
      <c r="B99" s="63"/>
      <c r="C99" s="10"/>
      <c r="D99" s="10"/>
      <c r="E99" s="116" t="s">
        <v>104</v>
      </c>
      <c r="F99" s="116"/>
      <c r="G99" s="116"/>
      <c r="H99" s="116"/>
      <c r="I99" s="116"/>
      <c r="J99" s="10"/>
      <c r="K99" s="116" t="s">
        <v>105</v>
      </c>
      <c r="L99" s="116"/>
      <c r="M99" s="116"/>
      <c r="N99" s="116"/>
      <c r="O99" s="116"/>
      <c r="P99" s="116"/>
      <c r="Q99" s="116"/>
      <c r="R99" s="116"/>
      <c r="S99" s="116"/>
      <c r="T99" s="116"/>
      <c r="U99" s="116"/>
      <c r="V99" s="116"/>
      <c r="W99" s="116"/>
      <c r="X99" s="116"/>
      <c r="Y99" s="116"/>
      <c r="Z99" s="116"/>
      <c r="AA99" s="116"/>
      <c r="AB99" s="116"/>
      <c r="AC99" s="116"/>
      <c r="AD99" s="116"/>
      <c r="AE99" s="116"/>
      <c r="AF99" s="116"/>
      <c r="AG99" s="117">
        <f>'VRN - VEDLEJŠÍ ROZPOČTOVÉ...'!J32</f>
        <v>0</v>
      </c>
      <c r="AH99" s="10"/>
      <c r="AI99" s="10"/>
      <c r="AJ99" s="10"/>
      <c r="AK99" s="10"/>
      <c r="AL99" s="10"/>
      <c r="AM99" s="10"/>
      <c r="AN99" s="117">
        <f>SUM(AG99,AT99)</f>
        <v>0</v>
      </c>
      <c r="AO99" s="10"/>
      <c r="AP99" s="10"/>
      <c r="AQ99" s="118" t="s">
        <v>96</v>
      </c>
      <c r="AR99" s="63"/>
      <c r="AS99" s="123">
        <v>0</v>
      </c>
      <c r="AT99" s="124">
        <f>ROUND(SUM(AV99:AW99),2)</f>
        <v>0</v>
      </c>
      <c r="AU99" s="125">
        <f>'VRN - VEDLEJŠÍ ROZPOČTOVÉ...'!P126</f>
        <v>0</v>
      </c>
      <c r="AV99" s="124">
        <f>'VRN - VEDLEJŠÍ ROZPOČTOVÉ...'!J35</f>
        <v>0</v>
      </c>
      <c r="AW99" s="124">
        <f>'VRN - VEDLEJŠÍ ROZPOČTOVÉ...'!J36</f>
        <v>0</v>
      </c>
      <c r="AX99" s="124">
        <f>'VRN - VEDLEJŠÍ ROZPOČTOVÉ...'!J37</f>
        <v>0</v>
      </c>
      <c r="AY99" s="124">
        <f>'VRN - VEDLEJŠÍ ROZPOČTOVÉ...'!J38</f>
        <v>0</v>
      </c>
      <c r="AZ99" s="124">
        <f>'VRN - VEDLEJŠÍ ROZPOČTOVÉ...'!F35</f>
        <v>0</v>
      </c>
      <c r="BA99" s="124">
        <f>'VRN - VEDLEJŠÍ ROZPOČTOVÉ...'!F36</f>
        <v>0</v>
      </c>
      <c r="BB99" s="124">
        <f>'VRN - VEDLEJŠÍ ROZPOČTOVÉ...'!F37</f>
        <v>0</v>
      </c>
      <c r="BC99" s="124">
        <f>'VRN - VEDLEJŠÍ ROZPOČTOVÉ...'!F38</f>
        <v>0</v>
      </c>
      <c r="BD99" s="126">
        <f>'VRN - VEDLEJŠÍ ROZPOČTOVÉ...'!F39</f>
        <v>0</v>
      </c>
      <c r="BE99" s="4"/>
      <c r="BT99" s="26" t="s">
        <v>92</v>
      </c>
      <c r="BV99" s="26" t="s">
        <v>85</v>
      </c>
      <c r="BW99" s="26" t="s">
        <v>106</v>
      </c>
      <c r="BX99" s="26" t="s">
        <v>91</v>
      </c>
      <c r="CL99" s="26" t="s">
        <v>1</v>
      </c>
    </row>
    <row r="100" s="2" customFormat="1" ht="30" customHeight="1">
      <c r="A100" s="37"/>
      <c r="B100" s="38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  <c r="AI100" s="37"/>
      <c r="AJ100" s="37"/>
      <c r="AK100" s="37"/>
      <c r="AL100" s="37"/>
      <c r="AM100" s="37"/>
      <c r="AN100" s="37"/>
      <c r="AO100" s="37"/>
      <c r="AP100" s="37"/>
      <c r="AQ100" s="37"/>
      <c r="AR100" s="38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  <row r="101" s="2" customFormat="1" ht="6.96" customHeight="1">
      <c r="A101" s="37"/>
      <c r="B101" s="59"/>
      <c r="C101" s="60"/>
      <c r="D101" s="60"/>
      <c r="E101" s="60"/>
      <c r="F101" s="60"/>
      <c r="G101" s="60"/>
      <c r="H101" s="60"/>
      <c r="I101" s="60"/>
      <c r="J101" s="60"/>
      <c r="K101" s="60"/>
      <c r="L101" s="60"/>
      <c r="M101" s="60"/>
      <c r="N101" s="60"/>
      <c r="O101" s="60"/>
      <c r="P101" s="60"/>
      <c r="Q101" s="60"/>
      <c r="R101" s="60"/>
      <c r="S101" s="60"/>
      <c r="T101" s="60"/>
      <c r="U101" s="60"/>
      <c r="V101" s="60"/>
      <c r="W101" s="60"/>
      <c r="X101" s="60"/>
      <c r="Y101" s="60"/>
      <c r="Z101" s="60"/>
      <c r="AA101" s="60"/>
      <c r="AB101" s="60"/>
      <c r="AC101" s="60"/>
      <c r="AD101" s="60"/>
      <c r="AE101" s="60"/>
      <c r="AF101" s="60"/>
      <c r="AG101" s="60"/>
      <c r="AH101" s="60"/>
      <c r="AI101" s="60"/>
      <c r="AJ101" s="60"/>
      <c r="AK101" s="60"/>
      <c r="AL101" s="60"/>
      <c r="AM101" s="60"/>
      <c r="AN101" s="60"/>
      <c r="AO101" s="60"/>
      <c r="AP101" s="60"/>
      <c r="AQ101" s="60"/>
      <c r="AR101" s="38"/>
      <c r="AS101" s="37"/>
      <c r="AT101" s="37"/>
      <c r="AU101" s="37"/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</row>
  </sheetData>
  <mergeCells count="58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SO104.A - VEDLEJŠÍ POLNÍ ...'!C2" display="/"/>
    <hyperlink ref="A97" location="'SO104.B - PROPUSTEK DN500'!C2" display="/"/>
    <hyperlink ref="A98" location="'SO304 - Odvodnění polní c...'!C2" display="/"/>
    <hyperlink ref="A99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92</v>
      </c>
    </row>
    <row r="4" s="1" customFormat="1" ht="24.96" customHeight="1">
      <c r="B4" s="21"/>
      <c r="D4" s="22" t="s">
        <v>107</v>
      </c>
      <c r="L4" s="21"/>
      <c r="M4" s="127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8" t="str">
        <f>'Rekapitulace stavby'!K6</f>
        <v>Vedlejší polní cesta HC2BC v k.ú. Štítary u Krásné</v>
      </c>
      <c r="F7" s="31"/>
      <c r="G7" s="31"/>
      <c r="H7" s="31"/>
      <c r="L7" s="21"/>
    </row>
    <row r="8" s="1" customFormat="1" ht="12" customHeight="1">
      <c r="B8" s="21"/>
      <c r="D8" s="31" t="s">
        <v>108</v>
      </c>
      <c r="L8" s="21"/>
    </row>
    <row r="9" s="2" customFormat="1" ht="16.5" customHeight="1">
      <c r="A9" s="37"/>
      <c r="B9" s="38"/>
      <c r="C9" s="37"/>
      <c r="D9" s="37"/>
      <c r="E9" s="128" t="s">
        <v>109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110</v>
      </c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6" t="s">
        <v>111</v>
      </c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18</v>
      </c>
      <c r="E13" s="37"/>
      <c r="F13" s="26" t="s">
        <v>1</v>
      </c>
      <c r="G13" s="37"/>
      <c r="H13" s="37"/>
      <c r="I13" s="31" t="s">
        <v>19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20</v>
      </c>
      <c r="E14" s="37"/>
      <c r="F14" s="26" t="s">
        <v>112</v>
      </c>
      <c r="G14" s="37"/>
      <c r="H14" s="37"/>
      <c r="I14" s="31" t="s">
        <v>22</v>
      </c>
      <c r="J14" s="68" t="str">
        <f>'Rekapitulace stavby'!AN8</f>
        <v>7. 2. 2023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24</v>
      </c>
      <c r="E16" s="37"/>
      <c r="F16" s="37"/>
      <c r="G16" s="37"/>
      <c r="H16" s="37"/>
      <c r="I16" s="31" t="s">
        <v>25</v>
      </c>
      <c r="J16" s="26" t="s">
        <v>26</v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">
        <v>27</v>
      </c>
      <c r="F17" s="37"/>
      <c r="G17" s="37"/>
      <c r="H17" s="37"/>
      <c r="I17" s="31" t="s">
        <v>28</v>
      </c>
      <c r="J17" s="26" t="s">
        <v>29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30</v>
      </c>
      <c r="E19" s="37"/>
      <c r="F19" s="37"/>
      <c r="G19" s="37"/>
      <c r="H19" s="37"/>
      <c r="I19" s="31" t="s">
        <v>25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28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32</v>
      </c>
      <c r="E22" s="37"/>
      <c r="F22" s="37"/>
      <c r="G22" s="37"/>
      <c r="H22" s="37"/>
      <c r="I22" s="31" t="s">
        <v>25</v>
      </c>
      <c r="J22" s="26" t="s">
        <v>33</v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">
        <v>34</v>
      </c>
      <c r="F23" s="37"/>
      <c r="G23" s="37"/>
      <c r="H23" s="37"/>
      <c r="I23" s="31" t="s">
        <v>28</v>
      </c>
      <c r="J23" s="26" t="s">
        <v>35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37</v>
      </c>
      <c r="E25" s="37"/>
      <c r="F25" s="37"/>
      <c r="G25" s="37"/>
      <c r="H25" s="37"/>
      <c r="I25" s="31" t="s">
        <v>25</v>
      </c>
      <c r="J25" s="26" t="s">
        <v>38</v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">
        <v>113</v>
      </c>
      <c r="F26" s="37"/>
      <c r="G26" s="37"/>
      <c r="H26" s="37"/>
      <c r="I26" s="31" t="s">
        <v>28</v>
      </c>
      <c r="J26" s="26" t="s">
        <v>40</v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41</v>
      </c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29"/>
      <c r="B29" s="130"/>
      <c r="C29" s="129"/>
      <c r="D29" s="129"/>
      <c r="E29" s="35" t="s">
        <v>1</v>
      </c>
      <c r="F29" s="35"/>
      <c r="G29" s="35"/>
      <c r="H29" s="35"/>
      <c r="I29" s="129"/>
      <c r="J29" s="129"/>
      <c r="K29" s="129"/>
      <c r="L29" s="131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2" t="s">
        <v>43</v>
      </c>
      <c r="E32" s="37"/>
      <c r="F32" s="37"/>
      <c r="G32" s="37"/>
      <c r="H32" s="37"/>
      <c r="I32" s="37"/>
      <c r="J32" s="95">
        <f>ROUND(J126, 2)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45</v>
      </c>
      <c r="G34" s="37"/>
      <c r="H34" s="37"/>
      <c r="I34" s="42" t="s">
        <v>44</v>
      </c>
      <c r="J34" s="42" t="s">
        <v>46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3" t="s">
        <v>47</v>
      </c>
      <c r="E35" s="31" t="s">
        <v>48</v>
      </c>
      <c r="F35" s="134">
        <f>ROUND((SUM(BE126:BE434)),  2)</f>
        <v>0</v>
      </c>
      <c r="G35" s="37"/>
      <c r="H35" s="37"/>
      <c r="I35" s="135">
        <v>0.20999999999999999</v>
      </c>
      <c r="J35" s="134">
        <f>ROUND(((SUM(BE126:BE434))*I35),  2)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49</v>
      </c>
      <c r="F36" s="134">
        <f>ROUND((SUM(BF126:BF434)),  2)</f>
        <v>0</v>
      </c>
      <c r="G36" s="37"/>
      <c r="H36" s="37"/>
      <c r="I36" s="135">
        <v>0.14999999999999999</v>
      </c>
      <c r="J36" s="134">
        <f>ROUND(((SUM(BF126:BF434))*I36),  2)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50</v>
      </c>
      <c r="F37" s="134">
        <f>ROUND((SUM(BG126:BG434)),  2)</f>
        <v>0</v>
      </c>
      <c r="G37" s="37"/>
      <c r="H37" s="37"/>
      <c r="I37" s="135">
        <v>0.20999999999999999</v>
      </c>
      <c r="J37" s="134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51</v>
      </c>
      <c r="F38" s="134">
        <f>ROUND((SUM(BH126:BH434)),  2)</f>
        <v>0</v>
      </c>
      <c r="G38" s="37"/>
      <c r="H38" s="37"/>
      <c r="I38" s="135">
        <v>0.14999999999999999</v>
      </c>
      <c r="J38" s="134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52</v>
      </c>
      <c r="F39" s="134">
        <f>ROUND((SUM(BI126:BI434)),  2)</f>
        <v>0</v>
      </c>
      <c r="G39" s="37"/>
      <c r="H39" s="37"/>
      <c r="I39" s="135">
        <v>0</v>
      </c>
      <c r="J39" s="134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6"/>
      <c r="D41" s="137" t="s">
        <v>53</v>
      </c>
      <c r="E41" s="80"/>
      <c r="F41" s="80"/>
      <c r="G41" s="138" t="s">
        <v>54</v>
      </c>
      <c r="H41" s="139" t="s">
        <v>55</v>
      </c>
      <c r="I41" s="80"/>
      <c r="J41" s="140">
        <f>SUM(J32:J39)</f>
        <v>0</v>
      </c>
      <c r="K41" s="141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56</v>
      </c>
      <c r="E50" s="56"/>
      <c r="F50" s="56"/>
      <c r="G50" s="55" t="s">
        <v>57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58</v>
      </c>
      <c r="E61" s="40"/>
      <c r="F61" s="142" t="s">
        <v>59</v>
      </c>
      <c r="G61" s="57" t="s">
        <v>58</v>
      </c>
      <c r="H61" s="40"/>
      <c r="I61" s="40"/>
      <c r="J61" s="143" t="s">
        <v>59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60</v>
      </c>
      <c r="E65" s="58"/>
      <c r="F65" s="58"/>
      <c r="G65" s="55" t="s">
        <v>61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58</v>
      </c>
      <c r="E76" s="40"/>
      <c r="F76" s="142" t="s">
        <v>59</v>
      </c>
      <c r="G76" s="57" t="s">
        <v>58</v>
      </c>
      <c r="H76" s="40"/>
      <c r="I76" s="40"/>
      <c r="J76" s="143" t="s">
        <v>59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114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8" t="str">
        <f>E7</f>
        <v>Vedlejší polní cesta HC2BC v k.ú. Štítary u Krásné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108</v>
      </c>
      <c r="L86" s="21"/>
    </row>
    <row r="87" s="2" customFormat="1" ht="16.5" customHeight="1">
      <c r="A87" s="37"/>
      <c r="B87" s="38"/>
      <c r="C87" s="37"/>
      <c r="D87" s="37"/>
      <c r="E87" s="128" t="s">
        <v>109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110</v>
      </c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>SO104.A - VEDLEJŠÍ POLNÍ CESTA HC2B</v>
      </c>
      <c r="F89" s="37"/>
      <c r="G89" s="37"/>
      <c r="H89" s="37"/>
      <c r="I89" s="37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7"/>
      <c r="E91" s="37"/>
      <c r="F91" s="26" t="str">
        <f>F14</f>
        <v>Šťítary u Krásné</v>
      </c>
      <c r="G91" s="37"/>
      <c r="H91" s="37"/>
      <c r="I91" s="31" t="s">
        <v>22</v>
      </c>
      <c r="J91" s="68" t="str">
        <f>IF(J14="","",J14)</f>
        <v>7. 2. 2023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25.65" customHeight="1">
      <c r="A93" s="37"/>
      <c r="B93" s="38"/>
      <c r="C93" s="31" t="s">
        <v>24</v>
      </c>
      <c r="D93" s="37"/>
      <c r="E93" s="37"/>
      <c r="F93" s="26" t="str">
        <f>E17</f>
        <v>ČR - Státní pozemkový úřad</v>
      </c>
      <c r="G93" s="37"/>
      <c r="H93" s="37"/>
      <c r="I93" s="31" t="s">
        <v>32</v>
      </c>
      <c r="J93" s="35" t="str">
        <f>E23</f>
        <v>GEOREAL spol. s r.o.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30</v>
      </c>
      <c r="D94" s="37"/>
      <c r="E94" s="37"/>
      <c r="F94" s="26" t="str">
        <f>IF(E20="","",E20)</f>
        <v>Vyplň údaj</v>
      </c>
      <c r="G94" s="37"/>
      <c r="H94" s="37"/>
      <c r="I94" s="31" t="s">
        <v>37</v>
      </c>
      <c r="J94" s="35" t="str">
        <f>E26</f>
        <v>DRS stavební s.r.o.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4" t="s">
        <v>115</v>
      </c>
      <c r="D96" s="136"/>
      <c r="E96" s="136"/>
      <c r="F96" s="136"/>
      <c r="G96" s="136"/>
      <c r="H96" s="136"/>
      <c r="I96" s="136"/>
      <c r="J96" s="145" t="s">
        <v>116</v>
      </c>
      <c r="K96" s="136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6" t="s">
        <v>117</v>
      </c>
      <c r="D98" s="37"/>
      <c r="E98" s="37"/>
      <c r="F98" s="37"/>
      <c r="G98" s="37"/>
      <c r="H98" s="37"/>
      <c r="I98" s="37"/>
      <c r="J98" s="95">
        <f>J126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118</v>
      </c>
    </row>
    <row r="99" s="9" customFormat="1" ht="24.96" customHeight="1">
      <c r="A99" s="9"/>
      <c r="B99" s="147"/>
      <c r="C99" s="9"/>
      <c r="D99" s="148" t="s">
        <v>119</v>
      </c>
      <c r="E99" s="149"/>
      <c r="F99" s="149"/>
      <c r="G99" s="149"/>
      <c r="H99" s="149"/>
      <c r="I99" s="149"/>
      <c r="J99" s="150">
        <f>J127</f>
        <v>0</v>
      </c>
      <c r="K99" s="9"/>
      <c r="L99" s="14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1"/>
      <c r="C100" s="10"/>
      <c r="D100" s="152" t="s">
        <v>120</v>
      </c>
      <c r="E100" s="153"/>
      <c r="F100" s="153"/>
      <c r="G100" s="153"/>
      <c r="H100" s="153"/>
      <c r="I100" s="153"/>
      <c r="J100" s="154">
        <f>J128</f>
        <v>0</v>
      </c>
      <c r="K100" s="10"/>
      <c r="L100" s="15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1"/>
      <c r="C101" s="10"/>
      <c r="D101" s="152" t="s">
        <v>121</v>
      </c>
      <c r="E101" s="153"/>
      <c r="F101" s="153"/>
      <c r="G101" s="153"/>
      <c r="H101" s="153"/>
      <c r="I101" s="153"/>
      <c r="J101" s="154">
        <f>J321</f>
        <v>0</v>
      </c>
      <c r="K101" s="10"/>
      <c r="L101" s="15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1"/>
      <c r="C102" s="10"/>
      <c r="D102" s="152" t="s">
        <v>122</v>
      </c>
      <c r="E102" s="153"/>
      <c r="F102" s="153"/>
      <c r="G102" s="153"/>
      <c r="H102" s="153"/>
      <c r="I102" s="153"/>
      <c r="J102" s="154">
        <f>J395</f>
        <v>0</v>
      </c>
      <c r="K102" s="10"/>
      <c r="L102" s="15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1"/>
      <c r="C103" s="10"/>
      <c r="D103" s="152" t="s">
        <v>123</v>
      </c>
      <c r="E103" s="153"/>
      <c r="F103" s="153"/>
      <c r="G103" s="153"/>
      <c r="H103" s="153"/>
      <c r="I103" s="153"/>
      <c r="J103" s="154">
        <f>J396</f>
        <v>0</v>
      </c>
      <c r="K103" s="10"/>
      <c r="L103" s="15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1"/>
      <c r="C104" s="10"/>
      <c r="D104" s="152" t="s">
        <v>124</v>
      </c>
      <c r="E104" s="153"/>
      <c r="F104" s="153"/>
      <c r="G104" s="153"/>
      <c r="H104" s="153"/>
      <c r="I104" s="153"/>
      <c r="J104" s="154">
        <f>J401</f>
        <v>0</v>
      </c>
      <c r="K104" s="10"/>
      <c r="L104" s="15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7"/>
      <c r="D105" s="37"/>
      <c r="E105" s="37"/>
      <c r="F105" s="37"/>
      <c r="G105" s="37"/>
      <c r="H105" s="37"/>
      <c r="I105" s="37"/>
      <c r="J105" s="37"/>
      <c r="K105" s="37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59"/>
      <c r="C106" s="60"/>
      <c r="D106" s="60"/>
      <c r="E106" s="60"/>
      <c r="F106" s="60"/>
      <c r="G106" s="60"/>
      <c r="H106" s="60"/>
      <c r="I106" s="60"/>
      <c r="J106" s="60"/>
      <c r="K106" s="60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1"/>
      <c r="C110" s="62"/>
      <c r="D110" s="62"/>
      <c r="E110" s="62"/>
      <c r="F110" s="62"/>
      <c r="G110" s="62"/>
      <c r="H110" s="62"/>
      <c r="I110" s="62"/>
      <c r="J110" s="62"/>
      <c r="K110" s="62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125</v>
      </c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7"/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7"/>
      <c r="D114" s="37"/>
      <c r="E114" s="128" t="str">
        <f>E7</f>
        <v>Vedlejší polní cesta HC2BC v k.ú. Štítary u Krásné</v>
      </c>
      <c r="F114" s="31"/>
      <c r="G114" s="31"/>
      <c r="H114" s="31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1" customFormat="1" ht="12" customHeight="1">
      <c r="B115" s="21"/>
      <c r="C115" s="31" t="s">
        <v>108</v>
      </c>
      <c r="L115" s="21"/>
    </row>
    <row r="116" s="2" customFormat="1" ht="16.5" customHeight="1">
      <c r="A116" s="37"/>
      <c r="B116" s="38"/>
      <c r="C116" s="37"/>
      <c r="D116" s="37"/>
      <c r="E116" s="128" t="s">
        <v>109</v>
      </c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110</v>
      </c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7"/>
      <c r="D118" s="37"/>
      <c r="E118" s="66" t="str">
        <f>E11</f>
        <v>SO104.A - VEDLEJŠÍ POLNÍ CESTA HC2B</v>
      </c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7"/>
      <c r="E120" s="37"/>
      <c r="F120" s="26" t="str">
        <f>F14</f>
        <v>Šťítary u Krásné</v>
      </c>
      <c r="G120" s="37"/>
      <c r="H120" s="37"/>
      <c r="I120" s="31" t="s">
        <v>22</v>
      </c>
      <c r="J120" s="68" t="str">
        <f>IF(J14="","",J14)</f>
        <v>7. 2. 2023</v>
      </c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7"/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25.65" customHeight="1">
      <c r="A122" s="37"/>
      <c r="B122" s="38"/>
      <c r="C122" s="31" t="s">
        <v>24</v>
      </c>
      <c r="D122" s="37"/>
      <c r="E122" s="37"/>
      <c r="F122" s="26" t="str">
        <f>E17</f>
        <v>ČR - Státní pozemkový úřad</v>
      </c>
      <c r="G122" s="37"/>
      <c r="H122" s="37"/>
      <c r="I122" s="31" t="s">
        <v>32</v>
      </c>
      <c r="J122" s="35" t="str">
        <f>E23</f>
        <v>GEOREAL spol. s r.o.</v>
      </c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30</v>
      </c>
      <c r="D123" s="37"/>
      <c r="E123" s="37"/>
      <c r="F123" s="26" t="str">
        <f>IF(E20="","",E20)</f>
        <v>Vyplň údaj</v>
      </c>
      <c r="G123" s="37"/>
      <c r="H123" s="37"/>
      <c r="I123" s="31" t="s">
        <v>37</v>
      </c>
      <c r="J123" s="35" t="str">
        <f>E26</f>
        <v>DRS stavební s.r.o.</v>
      </c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7"/>
      <c r="D124" s="37"/>
      <c r="E124" s="37"/>
      <c r="F124" s="37"/>
      <c r="G124" s="37"/>
      <c r="H124" s="37"/>
      <c r="I124" s="37"/>
      <c r="J124" s="37"/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55"/>
      <c r="B125" s="156"/>
      <c r="C125" s="157" t="s">
        <v>126</v>
      </c>
      <c r="D125" s="158" t="s">
        <v>68</v>
      </c>
      <c r="E125" s="158" t="s">
        <v>64</v>
      </c>
      <c r="F125" s="158" t="s">
        <v>65</v>
      </c>
      <c r="G125" s="158" t="s">
        <v>127</v>
      </c>
      <c r="H125" s="158" t="s">
        <v>128</v>
      </c>
      <c r="I125" s="158" t="s">
        <v>129</v>
      </c>
      <c r="J125" s="158" t="s">
        <v>116</v>
      </c>
      <c r="K125" s="159" t="s">
        <v>130</v>
      </c>
      <c r="L125" s="160"/>
      <c r="M125" s="85" t="s">
        <v>1</v>
      </c>
      <c r="N125" s="86" t="s">
        <v>47</v>
      </c>
      <c r="O125" s="86" t="s">
        <v>131</v>
      </c>
      <c r="P125" s="86" t="s">
        <v>132</v>
      </c>
      <c r="Q125" s="86" t="s">
        <v>133</v>
      </c>
      <c r="R125" s="86" t="s">
        <v>134</v>
      </c>
      <c r="S125" s="86" t="s">
        <v>135</v>
      </c>
      <c r="T125" s="87" t="s">
        <v>136</v>
      </c>
      <c r="U125" s="155"/>
      <c r="V125" s="155"/>
      <c r="W125" s="155"/>
      <c r="X125" s="155"/>
      <c r="Y125" s="155"/>
      <c r="Z125" s="155"/>
      <c r="AA125" s="155"/>
      <c r="AB125" s="155"/>
      <c r="AC125" s="155"/>
      <c r="AD125" s="155"/>
      <c r="AE125" s="155"/>
    </row>
    <row r="126" s="2" customFormat="1" ht="22.8" customHeight="1">
      <c r="A126" s="37"/>
      <c r="B126" s="38"/>
      <c r="C126" s="92" t="s">
        <v>137</v>
      </c>
      <c r="D126" s="37"/>
      <c r="E126" s="37"/>
      <c r="F126" s="37"/>
      <c r="G126" s="37"/>
      <c r="H126" s="37"/>
      <c r="I126" s="37"/>
      <c r="J126" s="161">
        <f>BK126</f>
        <v>0</v>
      </c>
      <c r="K126" s="37"/>
      <c r="L126" s="38"/>
      <c r="M126" s="88"/>
      <c r="N126" s="72"/>
      <c r="O126" s="89"/>
      <c r="P126" s="162">
        <f>P127</f>
        <v>0</v>
      </c>
      <c r="Q126" s="89"/>
      <c r="R126" s="162">
        <f>R127</f>
        <v>3504.1426834699996</v>
      </c>
      <c r="S126" s="89"/>
      <c r="T126" s="163">
        <f>T127</f>
        <v>0.082000000000000003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8" t="s">
        <v>82</v>
      </c>
      <c r="AU126" s="18" t="s">
        <v>118</v>
      </c>
      <c r="BK126" s="164">
        <f>BK127</f>
        <v>0</v>
      </c>
    </row>
    <row r="127" s="12" customFormat="1" ht="25.92" customHeight="1">
      <c r="A127" s="12"/>
      <c r="B127" s="165"/>
      <c r="C127" s="12"/>
      <c r="D127" s="166" t="s">
        <v>82</v>
      </c>
      <c r="E127" s="167" t="s">
        <v>138</v>
      </c>
      <c r="F127" s="167" t="s">
        <v>139</v>
      </c>
      <c r="G127" s="12"/>
      <c r="H127" s="12"/>
      <c r="I127" s="168"/>
      <c r="J127" s="169">
        <f>BK127</f>
        <v>0</v>
      </c>
      <c r="K127" s="12"/>
      <c r="L127" s="165"/>
      <c r="M127" s="170"/>
      <c r="N127" s="171"/>
      <c r="O127" s="171"/>
      <c r="P127" s="172">
        <f>P128+P321+P395+P396+P401</f>
        <v>0</v>
      </c>
      <c r="Q127" s="171"/>
      <c r="R127" s="172">
        <f>R128+R321+R395+R396+R401</f>
        <v>3504.1426834699996</v>
      </c>
      <c r="S127" s="171"/>
      <c r="T127" s="173">
        <f>T128+T321+T395+T396+T401</f>
        <v>0.082000000000000003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6" t="s">
        <v>90</v>
      </c>
      <c r="AT127" s="174" t="s">
        <v>82</v>
      </c>
      <c r="AU127" s="174" t="s">
        <v>83</v>
      </c>
      <c r="AY127" s="166" t="s">
        <v>140</v>
      </c>
      <c r="BK127" s="175">
        <f>BK128+BK321+BK395+BK396+BK401</f>
        <v>0</v>
      </c>
    </row>
    <row r="128" s="12" customFormat="1" ht="22.8" customHeight="1">
      <c r="A128" s="12"/>
      <c r="B128" s="165"/>
      <c r="C128" s="12"/>
      <c r="D128" s="166" t="s">
        <v>82</v>
      </c>
      <c r="E128" s="176" t="s">
        <v>90</v>
      </c>
      <c r="F128" s="176" t="s">
        <v>141</v>
      </c>
      <c r="G128" s="12"/>
      <c r="H128" s="12"/>
      <c r="I128" s="168"/>
      <c r="J128" s="177">
        <f>BK128</f>
        <v>0</v>
      </c>
      <c r="K128" s="12"/>
      <c r="L128" s="165"/>
      <c r="M128" s="170"/>
      <c r="N128" s="171"/>
      <c r="O128" s="171"/>
      <c r="P128" s="172">
        <f>SUM(P129:P320)</f>
        <v>0</v>
      </c>
      <c r="Q128" s="171"/>
      <c r="R128" s="172">
        <f>SUM(R129:R320)</f>
        <v>1.1086547900000003</v>
      </c>
      <c r="S128" s="171"/>
      <c r="T128" s="173">
        <f>SUM(T129:T320)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66" t="s">
        <v>90</v>
      </c>
      <c r="AT128" s="174" t="s">
        <v>82</v>
      </c>
      <c r="AU128" s="174" t="s">
        <v>90</v>
      </c>
      <c r="AY128" s="166" t="s">
        <v>140</v>
      </c>
      <c r="BK128" s="175">
        <f>SUM(BK129:BK320)</f>
        <v>0</v>
      </c>
    </row>
    <row r="129" s="2" customFormat="1" ht="16.5" customHeight="1">
      <c r="A129" s="37"/>
      <c r="B129" s="178"/>
      <c r="C129" s="179" t="s">
        <v>90</v>
      </c>
      <c r="D129" s="179" t="s">
        <v>142</v>
      </c>
      <c r="E129" s="180" t="s">
        <v>143</v>
      </c>
      <c r="F129" s="181" t="s">
        <v>144</v>
      </c>
      <c r="G129" s="182" t="s">
        <v>145</v>
      </c>
      <c r="H129" s="183">
        <v>237.673</v>
      </c>
      <c r="I129" s="184"/>
      <c r="J129" s="185">
        <f>ROUND(I129*H129,2)</f>
        <v>0</v>
      </c>
      <c r="K129" s="181" t="s">
        <v>146</v>
      </c>
      <c r="L129" s="38"/>
      <c r="M129" s="186" t="s">
        <v>1</v>
      </c>
      <c r="N129" s="187" t="s">
        <v>48</v>
      </c>
      <c r="O129" s="76"/>
      <c r="P129" s="188">
        <f>O129*H129</f>
        <v>0</v>
      </c>
      <c r="Q129" s="188">
        <v>3.0000000000000001E-05</v>
      </c>
      <c r="R129" s="188">
        <f>Q129*H129</f>
        <v>0.0071301900000000007</v>
      </c>
      <c r="S129" s="188">
        <v>0</v>
      </c>
      <c r="T129" s="18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90" t="s">
        <v>147</v>
      </c>
      <c r="AT129" s="190" t="s">
        <v>142</v>
      </c>
      <c r="AU129" s="190" t="s">
        <v>92</v>
      </c>
      <c r="AY129" s="18" t="s">
        <v>140</v>
      </c>
      <c r="BE129" s="191">
        <f>IF(N129="základní",J129,0)</f>
        <v>0</v>
      </c>
      <c r="BF129" s="191">
        <f>IF(N129="snížená",J129,0)</f>
        <v>0</v>
      </c>
      <c r="BG129" s="191">
        <f>IF(N129="zákl. přenesená",J129,0)</f>
        <v>0</v>
      </c>
      <c r="BH129" s="191">
        <f>IF(N129="sníž. přenesená",J129,0)</f>
        <v>0</v>
      </c>
      <c r="BI129" s="191">
        <f>IF(N129="nulová",J129,0)</f>
        <v>0</v>
      </c>
      <c r="BJ129" s="18" t="s">
        <v>90</v>
      </c>
      <c r="BK129" s="191">
        <f>ROUND(I129*H129,2)</f>
        <v>0</v>
      </c>
      <c r="BL129" s="18" t="s">
        <v>147</v>
      </c>
      <c r="BM129" s="190" t="s">
        <v>148</v>
      </c>
    </row>
    <row r="130" s="2" customFormat="1">
      <c r="A130" s="37"/>
      <c r="B130" s="38"/>
      <c r="C130" s="37"/>
      <c r="D130" s="192" t="s">
        <v>149</v>
      </c>
      <c r="E130" s="37"/>
      <c r="F130" s="193" t="s">
        <v>144</v>
      </c>
      <c r="G130" s="37"/>
      <c r="H130" s="37"/>
      <c r="I130" s="194"/>
      <c r="J130" s="37"/>
      <c r="K130" s="37"/>
      <c r="L130" s="38"/>
      <c r="M130" s="195"/>
      <c r="N130" s="196"/>
      <c r="O130" s="76"/>
      <c r="P130" s="76"/>
      <c r="Q130" s="76"/>
      <c r="R130" s="76"/>
      <c r="S130" s="76"/>
      <c r="T130" s="7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8" t="s">
        <v>149</v>
      </c>
      <c r="AU130" s="18" t="s">
        <v>92</v>
      </c>
    </row>
    <row r="131" s="13" customFormat="1">
      <c r="A131" s="13"/>
      <c r="B131" s="197"/>
      <c r="C131" s="13"/>
      <c r="D131" s="192" t="s">
        <v>150</v>
      </c>
      <c r="E131" s="198" t="s">
        <v>1</v>
      </c>
      <c r="F131" s="199" t="s">
        <v>151</v>
      </c>
      <c r="G131" s="13"/>
      <c r="H131" s="198" t="s">
        <v>1</v>
      </c>
      <c r="I131" s="200"/>
      <c r="J131" s="13"/>
      <c r="K131" s="13"/>
      <c r="L131" s="197"/>
      <c r="M131" s="201"/>
      <c r="N131" s="202"/>
      <c r="O131" s="202"/>
      <c r="P131" s="202"/>
      <c r="Q131" s="202"/>
      <c r="R131" s="202"/>
      <c r="S131" s="202"/>
      <c r="T131" s="20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98" t="s">
        <v>150</v>
      </c>
      <c r="AU131" s="198" t="s">
        <v>92</v>
      </c>
      <c r="AV131" s="13" t="s">
        <v>90</v>
      </c>
      <c r="AW131" s="13" t="s">
        <v>36</v>
      </c>
      <c r="AX131" s="13" t="s">
        <v>83</v>
      </c>
      <c r="AY131" s="198" t="s">
        <v>140</v>
      </c>
    </row>
    <row r="132" s="14" customFormat="1">
      <c r="A132" s="14"/>
      <c r="B132" s="204"/>
      <c r="C132" s="14"/>
      <c r="D132" s="192" t="s">
        <v>150</v>
      </c>
      <c r="E132" s="205" t="s">
        <v>1</v>
      </c>
      <c r="F132" s="206" t="s">
        <v>152</v>
      </c>
      <c r="G132" s="14"/>
      <c r="H132" s="207">
        <v>237.673</v>
      </c>
      <c r="I132" s="208"/>
      <c r="J132" s="14"/>
      <c r="K132" s="14"/>
      <c r="L132" s="204"/>
      <c r="M132" s="209"/>
      <c r="N132" s="210"/>
      <c r="O132" s="210"/>
      <c r="P132" s="210"/>
      <c r="Q132" s="210"/>
      <c r="R132" s="210"/>
      <c r="S132" s="210"/>
      <c r="T132" s="21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05" t="s">
        <v>150</v>
      </c>
      <c r="AU132" s="205" t="s">
        <v>92</v>
      </c>
      <c r="AV132" s="14" t="s">
        <v>92</v>
      </c>
      <c r="AW132" s="14" t="s">
        <v>36</v>
      </c>
      <c r="AX132" s="14" t="s">
        <v>83</v>
      </c>
      <c r="AY132" s="205" t="s">
        <v>140</v>
      </c>
    </row>
    <row r="133" s="15" customFormat="1">
      <c r="A133" s="15"/>
      <c r="B133" s="212"/>
      <c r="C133" s="15"/>
      <c r="D133" s="192" t="s">
        <v>150</v>
      </c>
      <c r="E133" s="213" t="s">
        <v>1</v>
      </c>
      <c r="F133" s="214" t="s">
        <v>153</v>
      </c>
      <c r="G133" s="15"/>
      <c r="H133" s="215">
        <v>237.673</v>
      </c>
      <c r="I133" s="216"/>
      <c r="J133" s="15"/>
      <c r="K133" s="15"/>
      <c r="L133" s="212"/>
      <c r="M133" s="217"/>
      <c r="N133" s="218"/>
      <c r="O133" s="218"/>
      <c r="P133" s="218"/>
      <c r="Q133" s="218"/>
      <c r="R133" s="218"/>
      <c r="S133" s="218"/>
      <c r="T133" s="219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13" t="s">
        <v>150</v>
      </c>
      <c r="AU133" s="213" t="s">
        <v>92</v>
      </c>
      <c r="AV133" s="15" t="s">
        <v>147</v>
      </c>
      <c r="AW133" s="15" t="s">
        <v>36</v>
      </c>
      <c r="AX133" s="15" t="s">
        <v>90</v>
      </c>
      <c r="AY133" s="213" t="s">
        <v>140</v>
      </c>
    </row>
    <row r="134" s="2" customFormat="1" ht="24.15" customHeight="1">
      <c r="A134" s="37"/>
      <c r="B134" s="178"/>
      <c r="C134" s="179" t="s">
        <v>92</v>
      </c>
      <c r="D134" s="179" t="s">
        <v>142</v>
      </c>
      <c r="E134" s="180" t="s">
        <v>154</v>
      </c>
      <c r="F134" s="181" t="s">
        <v>155</v>
      </c>
      <c r="G134" s="182" t="s">
        <v>145</v>
      </c>
      <c r="H134" s="183">
        <v>237.673</v>
      </c>
      <c r="I134" s="184"/>
      <c r="J134" s="185">
        <f>ROUND(I134*H134,2)</f>
        <v>0</v>
      </c>
      <c r="K134" s="181" t="s">
        <v>146</v>
      </c>
      <c r="L134" s="38"/>
      <c r="M134" s="186" t="s">
        <v>1</v>
      </c>
      <c r="N134" s="187" t="s">
        <v>48</v>
      </c>
      <c r="O134" s="76"/>
      <c r="P134" s="188">
        <f>O134*H134</f>
        <v>0</v>
      </c>
      <c r="Q134" s="188">
        <v>0</v>
      </c>
      <c r="R134" s="188">
        <f>Q134*H134</f>
        <v>0</v>
      </c>
      <c r="S134" s="188">
        <v>0</v>
      </c>
      <c r="T134" s="18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90" t="s">
        <v>147</v>
      </c>
      <c r="AT134" s="190" t="s">
        <v>142</v>
      </c>
      <c r="AU134" s="190" t="s">
        <v>92</v>
      </c>
      <c r="AY134" s="18" t="s">
        <v>140</v>
      </c>
      <c r="BE134" s="191">
        <f>IF(N134="základní",J134,0)</f>
        <v>0</v>
      </c>
      <c r="BF134" s="191">
        <f>IF(N134="snížená",J134,0)</f>
        <v>0</v>
      </c>
      <c r="BG134" s="191">
        <f>IF(N134="zákl. přenesená",J134,0)</f>
        <v>0</v>
      </c>
      <c r="BH134" s="191">
        <f>IF(N134="sníž. přenesená",J134,0)</f>
        <v>0</v>
      </c>
      <c r="BI134" s="191">
        <f>IF(N134="nulová",J134,0)</f>
        <v>0</v>
      </c>
      <c r="BJ134" s="18" t="s">
        <v>90</v>
      </c>
      <c r="BK134" s="191">
        <f>ROUND(I134*H134,2)</f>
        <v>0</v>
      </c>
      <c r="BL134" s="18" t="s">
        <v>147</v>
      </c>
      <c r="BM134" s="190" t="s">
        <v>156</v>
      </c>
    </row>
    <row r="135" s="2" customFormat="1">
      <c r="A135" s="37"/>
      <c r="B135" s="38"/>
      <c r="C135" s="37"/>
      <c r="D135" s="192" t="s">
        <v>149</v>
      </c>
      <c r="E135" s="37"/>
      <c r="F135" s="193" t="s">
        <v>155</v>
      </c>
      <c r="G135" s="37"/>
      <c r="H135" s="37"/>
      <c r="I135" s="194"/>
      <c r="J135" s="37"/>
      <c r="K135" s="37"/>
      <c r="L135" s="38"/>
      <c r="M135" s="195"/>
      <c r="N135" s="196"/>
      <c r="O135" s="76"/>
      <c r="P135" s="76"/>
      <c r="Q135" s="76"/>
      <c r="R135" s="76"/>
      <c r="S135" s="76"/>
      <c r="T135" s="7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8" t="s">
        <v>149</v>
      </c>
      <c r="AU135" s="18" t="s">
        <v>92</v>
      </c>
    </row>
    <row r="136" s="13" customFormat="1">
      <c r="A136" s="13"/>
      <c r="B136" s="197"/>
      <c r="C136" s="13"/>
      <c r="D136" s="192" t="s">
        <v>150</v>
      </c>
      <c r="E136" s="198" t="s">
        <v>1</v>
      </c>
      <c r="F136" s="199" t="s">
        <v>157</v>
      </c>
      <c r="G136" s="13"/>
      <c r="H136" s="198" t="s">
        <v>1</v>
      </c>
      <c r="I136" s="200"/>
      <c r="J136" s="13"/>
      <c r="K136" s="13"/>
      <c r="L136" s="197"/>
      <c r="M136" s="201"/>
      <c r="N136" s="202"/>
      <c r="O136" s="202"/>
      <c r="P136" s="202"/>
      <c r="Q136" s="202"/>
      <c r="R136" s="202"/>
      <c r="S136" s="202"/>
      <c r="T136" s="20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8" t="s">
        <v>150</v>
      </c>
      <c r="AU136" s="198" t="s">
        <v>92</v>
      </c>
      <c r="AV136" s="13" t="s">
        <v>90</v>
      </c>
      <c r="AW136" s="13" t="s">
        <v>36</v>
      </c>
      <c r="AX136" s="13" t="s">
        <v>83</v>
      </c>
      <c r="AY136" s="198" t="s">
        <v>140</v>
      </c>
    </row>
    <row r="137" s="14" customFormat="1">
      <c r="A137" s="14"/>
      <c r="B137" s="204"/>
      <c r="C137" s="14"/>
      <c r="D137" s="192" t="s">
        <v>150</v>
      </c>
      <c r="E137" s="205" t="s">
        <v>1</v>
      </c>
      <c r="F137" s="206" t="s">
        <v>152</v>
      </c>
      <c r="G137" s="14"/>
      <c r="H137" s="207">
        <v>237.673</v>
      </c>
      <c r="I137" s="208"/>
      <c r="J137" s="14"/>
      <c r="K137" s="14"/>
      <c r="L137" s="204"/>
      <c r="M137" s="209"/>
      <c r="N137" s="210"/>
      <c r="O137" s="210"/>
      <c r="P137" s="210"/>
      <c r="Q137" s="210"/>
      <c r="R137" s="210"/>
      <c r="S137" s="210"/>
      <c r="T137" s="21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05" t="s">
        <v>150</v>
      </c>
      <c r="AU137" s="205" t="s">
        <v>92</v>
      </c>
      <c r="AV137" s="14" t="s">
        <v>92</v>
      </c>
      <c r="AW137" s="14" t="s">
        <v>36</v>
      </c>
      <c r="AX137" s="14" t="s">
        <v>83</v>
      </c>
      <c r="AY137" s="205" t="s">
        <v>140</v>
      </c>
    </row>
    <row r="138" s="15" customFormat="1">
      <c r="A138" s="15"/>
      <c r="B138" s="212"/>
      <c r="C138" s="15"/>
      <c r="D138" s="192" t="s">
        <v>150</v>
      </c>
      <c r="E138" s="213" t="s">
        <v>1</v>
      </c>
      <c r="F138" s="214" t="s">
        <v>153</v>
      </c>
      <c r="G138" s="15"/>
      <c r="H138" s="215">
        <v>237.673</v>
      </c>
      <c r="I138" s="216"/>
      <c r="J138" s="15"/>
      <c r="K138" s="15"/>
      <c r="L138" s="212"/>
      <c r="M138" s="217"/>
      <c r="N138" s="218"/>
      <c r="O138" s="218"/>
      <c r="P138" s="218"/>
      <c r="Q138" s="218"/>
      <c r="R138" s="218"/>
      <c r="S138" s="218"/>
      <c r="T138" s="219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13" t="s">
        <v>150</v>
      </c>
      <c r="AU138" s="213" t="s">
        <v>92</v>
      </c>
      <c r="AV138" s="15" t="s">
        <v>147</v>
      </c>
      <c r="AW138" s="15" t="s">
        <v>36</v>
      </c>
      <c r="AX138" s="15" t="s">
        <v>90</v>
      </c>
      <c r="AY138" s="213" t="s">
        <v>140</v>
      </c>
    </row>
    <row r="139" s="2" customFormat="1" ht="21.75" customHeight="1">
      <c r="A139" s="37"/>
      <c r="B139" s="178"/>
      <c r="C139" s="179" t="s">
        <v>158</v>
      </c>
      <c r="D139" s="179" t="s">
        <v>142</v>
      </c>
      <c r="E139" s="180" t="s">
        <v>159</v>
      </c>
      <c r="F139" s="181" t="s">
        <v>160</v>
      </c>
      <c r="G139" s="182" t="s">
        <v>161</v>
      </c>
      <c r="H139" s="183">
        <v>30</v>
      </c>
      <c r="I139" s="184"/>
      <c r="J139" s="185">
        <f>ROUND(I139*H139,2)</f>
        <v>0</v>
      </c>
      <c r="K139" s="181" t="s">
        <v>146</v>
      </c>
      <c r="L139" s="38"/>
      <c r="M139" s="186" t="s">
        <v>1</v>
      </c>
      <c r="N139" s="187" t="s">
        <v>48</v>
      </c>
      <c r="O139" s="76"/>
      <c r="P139" s="188">
        <f>O139*H139</f>
        <v>0</v>
      </c>
      <c r="Q139" s="188">
        <v>0</v>
      </c>
      <c r="R139" s="188">
        <f>Q139*H139</f>
        <v>0</v>
      </c>
      <c r="S139" s="188">
        <v>0</v>
      </c>
      <c r="T139" s="18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90" t="s">
        <v>147</v>
      </c>
      <c r="AT139" s="190" t="s">
        <v>142</v>
      </c>
      <c r="AU139" s="190" t="s">
        <v>92</v>
      </c>
      <c r="AY139" s="18" t="s">
        <v>140</v>
      </c>
      <c r="BE139" s="191">
        <f>IF(N139="základní",J139,0)</f>
        <v>0</v>
      </c>
      <c r="BF139" s="191">
        <f>IF(N139="snížená",J139,0)</f>
        <v>0</v>
      </c>
      <c r="BG139" s="191">
        <f>IF(N139="zákl. přenesená",J139,0)</f>
        <v>0</v>
      </c>
      <c r="BH139" s="191">
        <f>IF(N139="sníž. přenesená",J139,0)</f>
        <v>0</v>
      </c>
      <c r="BI139" s="191">
        <f>IF(N139="nulová",J139,0)</f>
        <v>0</v>
      </c>
      <c r="BJ139" s="18" t="s">
        <v>90</v>
      </c>
      <c r="BK139" s="191">
        <f>ROUND(I139*H139,2)</f>
        <v>0</v>
      </c>
      <c r="BL139" s="18" t="s">
        <v>147</v>
      </c>
      <c r="BM139" s="190" t="s">
        <v>162</v>
      </c>
    </row>
    <row r="140" s="2" customFormat="1">
      <c r="A140" s="37"/>
      <c r="B140" s="38"/>
      <c r="C140" s="37"/>
      <c r="D140" s="192" t="s">
        <v>149</v>
      </c>
      <c r="E140" s="37"/>
      <c r="F140" s="193" t="s">
        <v>160</v>
      </c>
      <c r="G140" s="37"/>
      <c r="H140" s="37"/>
      <c r="I140" s="194"/>
      <c r="J140" s="37"/>
      <c r="K140" s="37"/>
      <c r="L140" s="38"/>
      <c r="M140" s="195"/>
      <c r="N140" s="196"/>
      <c r="O140" s="76"/>
      <c r="P140" s="76"/>
      <c r="Q140" s="76"/>
      <c r="R140" s="76"/>
      <c r="S140" s="76"/>
      <c r="T140" s="7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8" t="s">
        <v>149</v>
      </c>
      <c r="AU140" s="18" t="s">
        <v>92</v>
      </c>
    </row>
    <row r="141" s="13" customFormat="1">
      <c r="A141" s="13"/>
      <c r="B141" s="197"/>
      <c r="C141" s="13"/>
      <c r="D141" s="192" t="s">
        <v>150</v>
      </c>
      <c r="E141" s="198" t="s">
        <v>1</v>
      </c>
      <c r="F141" s="199" t="s">
        <v>163</v>
      </c>
      <c r="G141" s="13"/>
      <c r="H141" s="198" t="s">
        <v>1</v>
      </c>
      <c r="I141" s="200"/>
      <c r="J141" s="13"/>
      <c r="K141" s="13"/>
      <c r="L141" s="197"/>
      <c r="M141" s="201"/>
      <c r="N141" s="202"/>
      <c r="O141" s="202"/>
      <c r="P141" s="202"/>
      <c r="Q141" s="202"/>
      <c r="R141" s="202"/>
      <c r="S141" s="202"/>
      <c r="T141" s="20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8" t="s">
        <v>150</v>
      </c>
      <c r="AU141" s="198" t="s">
        <v>92</v>
      </c>
      <c r="AV141" s="13" t="s">
        <v>90</v>
      </c>
      <c r="AW141" s="13" t="s">
        <v>36</v>
      </c>
      <c r="AX141" s="13" t="s">
        <v>83</v>
      </c>
      <c r="AY141" s="198" t="s">
        <v>140</v>
      </c>
    </row>
    <row r="142" s="13" customFormat="1">
      <c r="A142" s="13"/>
      <c r="B142" s="197"/>
      <c r="C142" s="13"/>
      <c r="D142" s="192" t="s">
        <v>150</v>
      </c>
      <c r="E142" s="198" t="s">
        <v>1</v>
      </c>
      <c r="F142" s="199" t="s">
        <v>164</v>
      </c>
      <c r="G142" s="13"/>
      <c r="H142" s="198" t="s">
        <v>1</v>
      </c>
      <c r="I142" s="200"/>
      <c r="J142" s="13"/>
      <c r="K142" s="13"/>
      <c r="L142" s="197"/>
      <c r="M142" s="201"/>
      <c r="N142" s="202"/>
      <c r="O142" s="202"/>
      <c r="P142" s="202"/>
      <c r="Q142" s="202"/>
      <c r="R142" s="202"/>
      <c r="S142" s="202"/>
      <c r="T142" s="20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8" t="s">
        <v>150</v>
      </c>
      <c r="AU142" s="198" t="s">
        <v>92</v>
      </c>
      <c r="AV142" s="13" t="s">
        <v>90</v>
      </c>
      <c r="AW142" s="13" t="s">
        <v>36</v>
      </c>
      <c r="AX142" s="13" t="s">
        <v>83</v>
      </c>
      <c r="AY142" s="198" t="s">
        <v>140</v>
      </c>
    </row>
    <row r="143" s="14" customFormat="1">
      <c r="A143" s="14"/>
      <c r="B143" s="204"/>
      <c r="C143" s="14"/>
      <c r="D143" s="192" t="s">
        <v>150</v>
      </c>
      <c r="E143" s="205" t="s">
        <v>1</v>
      </c>
      <c r="F143" s="206" t="s">
        <v>165</v>
      </c>
      <c r="G143" s="14"/>
      <c r="H143" s="207">
        <v>30</v>
      </c>
      <c r="I143" s="208"/>
      <c r="J143" s="14"/>
      <c r="K143" s="14"/>
      <c r="L143" s="204"/>
      <c r="M143" s="209"/>
      <c r="N143" s="210"/>
      <c r="O143" s="210"/>
      <c r="P143" s="210"/>
      <c r="Q143" s="210"/>
      <c r="R143" s="210"/>
      <c r="S143" s="210"/>
      <c r="T143" s="21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05" t="s">
        <v>150</v>
      </c>
      <c r="AU143" s="205" t="s">
        <v>92</v>
      </c>
      <c r="AV143" s="14" t="s">
        <v>92</v>
      </c>
      <c r="AW143" s="14" t="s">
        <v>36</v>
      </c>
      <c r="AX143" s="14" t="s">
        <v>83</v>
      </c>
      <c r="AY143" s="205" t="s">
        <v>140</v>
      </c>
    </row>
    <row r="144" s="15" customFormat="1">
      <c r="A144" s="15"/>
      <c r="B144" s="212"/>
      <c r="C144" s="15"/>
      <c r="D144" s="192" t="s">
        <v>150</v>
      </c>
      <c r="E144" s="213" t="s">
        <v>1</v>
      </c>
      <c r="F144" s="214" t="s">
        <v>153</v>
      </c>
      <c r="G144" s="15"/>
      <c r="H144" s="215">
        <v>30</v>
      </c>
      <c r="I144" s="216"/>
      <c r="J144" s="15"/>
      <c r="K144" s="15"/>
      <c r="L144" s="212"/>
      <c r="M144" s="217"/>
      <c r="N144" s="218"/>
      <c r="O144" s="218"/>
      <c r="P144" s="218"/>
      <c r="Q144" s="218"/>
      <c r="R144" s="218"/>
      <c r="S144" s="218"/>
      <c r="T144" s="219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13" t="s">
        <v>150</v>
      </c>
      <c r="AU144" s="213" t="s">
        <v>92</v>
      </c>
      <c r="AV144" s="15" t="s">
        <v>147</v>
      </c>
      <c r="AW144" s="15" t="s">
        <v>36</v>
      </c>
      <c r="AX144" s="15" t="s">
        <v>90</v>
      </c>
      <c r="AY144" s="213" t="s">
        <v>140</v>
      </c>
    </row>
    <row r="145" s="2" customFormat="1" ht="21.75" customHeight="1">
      <c r="A145" s="37"/>
      <c r="B145" s="178"/>
      <c r="C145" s="179" t="s">
        <v>147</v>
      </c>
      <c r="D145" s="179" t="s">
        <v>142</v>
      </c>
      <c r="E145" s="180" t="s">
        <v>166</v>
      </c>
      <c r="F145" s="181" t="s">
        <v>167</v>
      </c>
      <c r="G145" s="182" t="s">
        <v>161</v>
      </c>
      <c r="H145" s="183">
        <v>55</v>
      </c>
      <c r="I145" s="184"/>
      <c r="J145" s="185">
        <f>ROUND(I145*H145,2)</f>
        <v>0</v>
      </c>
      <c r="K145" s="181" t="s">
        <v>146</v>
      </c>
      <c r="L145" s="38"/>
      <c r="M145" s="186" t="s">
        <v>1</v>
      </c>
      <c r="N145" s="187" t="s">
        <v>48</v>
      </c>
      <c r="O145" s="76"/>
      <c r="P145" s="188">
        <f>O145*H145</f>
        <v>0</v>
      </c>
      <c r="Q145" s="188">
        <v>0</v>
      </c>
      <c r="R145" s="188">
        <f>Q145*H145</f>
        <v>0</v>
      </c>
      <c r="S145" s="188">
        <v>0</v>
      </c>
      <c r="T145" s="18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90" t="s">
        <v>147</v>
      </c>
      <c r="AT145" s="190" t="s">
        <v>142</v>
      </c>
      <c r="AU145" s="190" t="s">
        <v>92</v>
      </c>
      <c r="AY145" s="18" t="s">
        <v>140</v>
      </c>
      <c r="BE145" s="191">
        <f>IF(N145="základní",J145,0)</f>
        <v>0</v>
      </c>
      <c r="BF145" s="191">
        <f>IF(N145="snížená",J145,0)</f>
        <v>0</v>
      </c>
      <c r="BG145" s="191">
        <f>IF(N145="zákl. přenesená",J145,0)</f>
        <v>0</v>
      </c>
      <c r="BH145" s="191">
        <f>IF(N145="sníž. přenesená",J145,0)</f>
        <v>0</v>
      </c>
      <c r="BI145" s="191">
        <f>IF(N145="nulová",J145,0)</f>
        <v>0</v>
      </c>
      <c r="BJ145" s="18" t="s">
        <v>90</v>
      </c>
      <c r="BK145" s="191">
        <f>ROUND(I145*H145,2)</f>
        <v>0</v>
      </c>
      <c r="BL145" s="18" t="s">
        <v>147</v>
      </c>
      <c r="BM145" s="190" t="s">
        <v>168</v>
      </c>
    </row>
    <row r="146" s="2" customFormat="1">
      <c r="A146" s="37"/>
      <c r="B146" s="38"/>
      <c r="C146" s="37"/>
      <c r="D146" s="192" t="s">
        <v>149</v>
      </c>
      <c r="E146" s="37"/>
      <c r="F146" s="193" t="s">
        <v>167</v>
      </c>
      <c r="G146" s="37"/>
      <c r="H146" s="37"/>
      <c r="I146" s="194"/>
      <c r="J146" s="37"/>
      <c r="K146" s="37"/>
      <c r="L146" s="38"/>
      <c r="M146" s="195"/>
      <c r="N146" s="196"/>
      <c r="O146" s="76"/>
      <c r="P146" s="76"/>
      <c r="Q146" s="76"/>
      <c r="R146" s="76"/>
      <c r="S146" s="76"/>
      <c r="T146" s="7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8" t="s">
        <v>149</v>
      </c>
      <c r="AU146" s="18" t="s">
        <v>92</v>
      </c>
    </row>
    <row r="147" s="13" customFormat="1">
      <c r="A147" s="13"/>
      <c r="B147" s="197"/>
      <c r="C147" s="13"/>
      <c r="D147" s="192" t="s">
        <v>150</v>
      </c>
      <c r="E147" s="198" t="s">
        <v>1</v>
      </c>
      <c r="F147" s="199" t="s">
        <v>169</v>
      </c>
      <c r="G147" s="13"/>
      <c r="H147" s="198" t="s">
        <v>1</v>
      </c>
      <c r="I147" s="200"/>
      <c r="J147" s="13"/>
      <c r="K147" s="13"/>
      <c r="L147" s="197"/>
      <c r="M147" s="201"/>
      <c r="N147" s="202"/>
      <c r="O147" s="202"/>
      <c r="P147" s="202"/>
      <c r="Q147" s="202"/>
      <c r="R147" s="202"/>
      <c r="S147" s="202"/>
      <c r="T147" s="20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8" t="s">
        <v>150</v>
      </c>
      <c r="AU147" s="198" t="s">
        <v>92</v>
      </c>
      <c r="AV147" s="13" t="s">
        <v>90</v>
      </c>
      <c r="AW147" s="13" t="s">
        <v>36</v>
      </c>
      <c r="AX147" s="13" t="s">
        <v>83</v>
      </c>
      <c r="AY147" s="198" t="s">
        <v>140</v>
      </c>
    </row>
    <row r="148" s="13" customFormat="1">
      <c r="A148" s="13"/>
      <c r="B148" s="197"/>
      <c r="C148" s="13"/>
      <c r="D148" s="192" t="s">
        <v>150</v>
      </c>
      <c r="E148" s="198" t="s">
        <v>1</v>
      </c>
      <c r="F148" s="199" t="s">
        <v>164</v>
      </c>
      <c r="G148" s="13"/>
      <c r="H148" s="198" t="s">
        <v>1</v>
      </c>
      <c r="I148" s="200"/>
      <c r="J148" s="13"/>
      <c r="K148" s="13"/>
      <c r="L148" s="197"/>
      <c r="M148" s="201"/>
      <c r="N148" s="202"/>
      <c r="O148" s="202"/>
      <c r="P148" s="202"/>
      <c r="Q148" s="202"/>
      <c r="R148" s="202"/>
      <c r="S148" s="202"/>
      <c r="T148" s="20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98" t="s">
        <v>150</v>
      </c>
      <c r="AU148" s="198" t="s">
        <v>92</v>
      </c>
      <c r="AV148" s="13" t="s">
        <v>90</v>
      </c>
      <c r="AW148" s="13" t="s">
        <v>36</v>
      </c>
      <c r="AX148" s="13" t="s">
        <v>83</v>
      </c>
      <c r="AY148" s="198" t="s">
        <v>140</v>
      </c>
    </row>
    <row r="149" s="14" customFormat="1">
      <c r="A149" s="14"/>
      <c r="B149" s="204"/>
      <c r="C149" s="14"/>
      <c r="D149" s="192" t="s">
        <v>150</v>
      </c>
      <c r="E149" s="205" t="s">
        <v>1</v>
      </c>
      <c r="F149" s="206" t="s">
        <v>170</v>
      </c>
      <c r="G149" s="14"/>
      <c r="H149" s="207">
        <v>55</v>
      </c>
      <c r="I149" s="208"/>
      <c r="J149" s="14"/>
      <c r="K149" s="14"/>
      <c r="L149" s="204"/>
      <c r="M149" s="209"/>
      <c r="N149" s="210"/>
      <c r="O149" s="210"/>
      <c r="P149" s="210"/>
      <c r="Q149" s="210"/>
      <c r="R149" s="210"/>
      <c r="S149" s="210"/>
      <c r="T149" s="21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05" t="s">
        <v>150</v>
      </c>
      <c r="AU149" s="205" t="s">
        <v>92</v>
      </c>
      <c r="AV149" s="14" t="s">
        <v>92</v>
      </c>
      <c r="AW149" s="14" t="s">
        <v>36</v>
      </c>
      <c r="AX149" s="14" t="s">
        <v>83</v>
      </c>
      <c r="AY149" s="205" t="s">
        <v>140</v>
      </c>
    </row>
    <row r="150" s="15" customFormat="1">
      <c r="A150" s="15"/>
      <c r="B150" s="212"/>
      <c r="C150" s="15"/>
      <c r="D150" s="192" t="s">
        <v>150</v>
      </c>
      <c r="E150" s="213" t="s">
        <v>1</v>
      </c>
      <c r="F150" s="214" t="s">
        <v>153</v>
      </c>
      <c r="G150" s="15"/>
      <c r="H150" s="215">
        <v>55</v>
      </c>
      <c r="I150" s="216"/>
      <c r="J150" s="15"/>
      <c r="K150" s="15"/>
      <c r="L150" s="212"/>
      <c r="M150" s="217"/>
      <c r="N150" s="218"/>
      <c r="O150" s="218"/>
      <c r="P150" s="218"/>
      <c r="Q150" s="218"/>
      <c r="R150" s="218"/>
      <c r="S150" s="218"/>
      <c r="T150" s="219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13" t="s">
        <v>150</v>
      </c>
      <c r="AU150" s="213" t="s">
        <v>92</v>
      </c>
      <c r="AV150" s="15" t="s">
        <v>147</v>
      </c>
      <c r="AW150" s="15" t="s">
        <v>36</v>
      </c>
      <c r="AX150" s="15" t="s">
        <v>90</v>
      </c>
      <c r="AY150" s="213" t="s">
        <v>140</v>
      </c>
    </row>
    <row r="151" s="2" customFormat="1" ht="21.75" customHeight="1">
      <c r="A151" s="37"/>
      <c r="B151" s="178"/>
      <c r="C151" s="179" t="s">
        <v>171</v>
      </c>
      <c r="D151" s="179" t="s">
        <v>142</v>
      </c>
      <c r="E151" s="180" t="s">
        <v>172</v>
      </c>
      <c r="F151" s="181" t="s">
        <v>173</v>
      </c>
      <c r="G151" s="182" t="s">
        <v>161</v>
      </c>
      <c r="H151" s="183">
        <v>24</v>
      </c>
      <c r="I151" s="184"/>
      <c r="J151" s="185">
        <f>ROUND(I151*H151,2)</f>
        <v>0</v>
      </c>
      <c r="K151" s="181" t="s">
        <v>146</v>
      </c>
      <c r="L151" s="38"/>
      <c r="M151" s="186" t="s">
        <v>1</v>
      </c>
      <c r="N151" s="187" t="s">
        <v>48</v>
      </c>
      <c r="O151" s="76"/>
      <c r="P151" s="188">
        <f>O151*H151</f>
        <v>0</v>
      </c>
      <c r="Q151" s="188">
        <v>0</v>
      </c>
      <c r="R151" s="188">
        <f>Q151*H151</f>
        <v>0</v>
      </c>
      <c r="S151" s="188">
        <v>0</v>
      </c>
      <c r="T151" s="18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90" t="s">
        <v>147</v>
      </c>
      <c r="AT151" s="190" t="s">
        <v>142</v>
      </c>
      <c r="AU151" s="190" t="s">
        <v>92</v>
      </c>
      <c r="AY151" s="18" t="s">
        <v>140</v>
      </c>
      <c r="BE151" s="191">
        <f>IF(N151="základní",J151,0)</f>
        <v>0</v>
      </c>
      <c r="BF151" s="191">
        <f>IF(N151="snížená",J151,0)</f>
        <v>0</v>
      </c>
      <c r="BG151" s="191">
        <f>IF(N151="zákl. přenesená",J151,0)</f>
        <v>0</v>
      </c>
      <c r="BH151" s="191">
        <f>IF(N151="sníž. přenesená",J151,0)</f>
        <v>0</v>
      </c>
      <c r="BI151" s="191">
        <f>IF(N151="nulová",J151,0)</f>
        <v>0</v>
      </c>
      <c r="BJ151" s="18" t="s">
        <v>90</v>
      </c>
      <c r="BK151" s="191">
        <f>ROUND(I151*H151,2)</f>
        <v>0</v>
      </c>
      <c r="BL151" s="18" t="s">
        <v>147</v>
      </c>
      <c r="BM151" s="190" t="s">
        <v>174</v>
      </c>
    </row>
    <row r="152" s="2" customFormat="1">
      <c r="A152" s="37"/>
      <c r="B152" s="38"/>
      <c r="C152" s="37"/>
      <c r="D152" s="192" t="s">
        <v>149</v>
      </c>
      <c r="E152" s="37"/>
      <c r="F152" s="193" t="s">
        <v>173</v>
      </c>
      <c r="G152" s="37"/>
      <c r="H152" s="37"/>
      <c r="I152" s="194"/>
      <c r="J152" s="37"/>
      <c r="K152" s="37"/>
      <c r="L152" s="38"/>
      <c r="M152" s="195"/>
      <c r="N152" s="196"/>
      <c r="O152" s="76"/>
      <c r="P152" s="76"/>
      <c r="Q152" s="76"/>
      <c r="R152" s="76"/>
      <c r="S152" s="76"/>
      <c r="T152" s="77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8" t="s">
        <v>149</v>
      </c>
      <c r="AU152" s="18" t="s">
        <v>92</v>
      </c>
    </row>
    <row r="153" s="13" customFormat="1">
      <c r="A153" s="13"/>
      <c r="B153" s="197"/>
      <c r="C153" s="13"/>
      <c r="D153" s="192" t="s">
        <v>150</v>
      </c>
      <c r="E153" s="198" t="s">
        <v>1</v>
      </c>
      <c r="F153" s="199" t="s">
        <v>175</v>
      </c>
      <c r="G153" s="13"/>
      <c r="H153" s="198" t="s">
        <v>1</v>
      </c>
      <c r="I153" s="200"/>
      <c r="J153" s="13"/>
      <c r="K153" s="13"/>
      <c r="L153" s="197"/>
      <c r="M153" s="201"/>
      <c r="N153" s="202"/>
      <c r="O153" s="202"/>
      <c r="P153" s="202"/>
      <c r="Q153" s="202"/>
      <c r="R153" s="202"/>
      <c r="S153" s="202"/>
      <c r="T153" s="20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98" t="s">
        <v>150</v>
      </c>
      <c r="AU153" s="198" t="s">
        <v>92</v>
      </c>
      <c r="AV153" s="13" t="s">
        <v>90</v>
      </c>
      <c r="AW153" s="13" t="s">
        <v>36</v>
      </c>
      <c r="AX153" s="13" t="s">
        <v>83</v>
      </c>
      <c r="AY153" s="198" t="s">
        <v>140</v>
      </c>
    </row>
    <row r="154" s="13" customFormat="1">
      <c r="A154" s="13"/>
      <c r="B154" s="197"/>
      <c r="C154" s="13"/>
      <c r="D154" s="192" t="s">
        <v>150</v>
      </c>
      <c r="E154" s="198" t="s">
        <v>1</v>
      </c>
      <c r="F154" s="199" t="s">
        <v>164</v>
      </c>
      <c r="G154" s="13"/>
      <c r="H154" s="198" t="s">
        <v>1</v>
      </c>
      <c r="I154" s="200"/>
      <c r="J154" s="13"/>
      <c r="K154" s="13"/>
      <c r="L154" s="197"/>
      <c r="M154" s="201"/>
      <c r="N154" s="202"/>
      <c r="O154" s="202"/>
      <c r="P154" s="202"/>
      <c r="Q154" s="202"/>
      <c r="R154" s="202"/>
      <c r="S154" s="202"/>
      <c r="T154" s="20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8" t="s">
        <v>150</v>
      </c>
      <c r="AU154" s="198" t="s">
        <v>92</v>
      </c>
      <c r="AV154" s="13" t="s">
        <v>90</v>
      </c>
      <c r="AW154" s="13" t="s">
        <v>36</v>
      </c>
      <c r="AX154" s="13" t="s">
        <v>83</v>
      </c>
      <c r="AY154" s="198" t="s">
        <v>140</v>
      </c>
    </row>
    <row r="155" s="14" customFormat="1">
      <c r="A155" s="14"/>
      <c r="B155" s="204"/>
      <c r="C155" s="14"/>
      <c r="D155" s="192" t="s">
        <v>150</v>
      </c>
      <c r="E155" s="205" t="s">
        <v>1</v>
      </c>
      <c r="F155" s="206" t="s">
        <v>176</v>
      </c>
      <c r="G155" s="14"/>
      <c r="H155" s="207">
        <v>24</v>
      </c>
      <c r="I155" s="208"/>
      <c r="J155" s="14"/>
      <c r="K155" s="14"/>
      <c r="L155" s="204"/>
      <c r="M155" s="209"/>
      <c r="N155" s="210"/>
      <c r="O155" s="210"/>
      <c r="P155" s="210"/>
      <c r="Q155" s="210"/>
      <c r="R155" s="210"/>
      <c r="S155" s="210"/>
      <c r="T155" s="21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05" t="s">
        <v>150</v>
      </c>
      <c r="AU155" s="205" t="s">
        <v>92</v>
      </c>
      <c r="AV155" s="14" t="s">
        <v>92</v>
      </c>
      <c r="AW155" s="14" t="s">
        <v>36</v>
      </c>
      <c r="AX155" s="14" t="s">
        <v>83</v>
      </c>
      <c r="AY155" s="205" t="s">
        <v>140</v>
      </c>
    </row>
    <row r="156" s="15" customFormat="1">
      <c r="A156" s="15"/>
      <c r="B156" s="212"/>
      <c r="C156" s="15"/>
      <c r="D156" s="192" t="s">
        <v>150</v>
      </c>
      <c r="E156" s="213" t="s">
        <v>1</v>
      </c>
      <c r="F156" s="214" t="s">
        <v>153</v>
      </c>
      <c r="G156" s="15"/>
      <c r="H156" s="215">
        <v>24</v>
      </c>
      <c r="I156" s="216"/>
      <c r="J156" s="15"/>
      <c r="K156" s="15"/>
      <c r="L156" s="212"/>
      <c r="M156" s="217"/>
      <c r="N156" s="218"/>
      <c r="O156" s="218"/>
      <c r="P156" s="218"/>
      <c r="Q156" s="218"/>
      <c r="R156" s="218"/>
      <c r="S156" s="218"/>
      <c r="T156" s="219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13" t="s">
        <v>150</v>
      </c>
      <c r="AU156" s="213" t="s">
        <v>92</v>
      </c>
      <c r="AV156" s="15" t="s">
        <v>147</v>
      </c>
      <c r="AW156" s="15" t="s">
        <v>36</v>
      </c>
      <c r="AX156" s="15" t="s">
        <v>90</v>
      </c>
      <c r="AY156" s="213" t="s">
        <v>140</v>
      </c>
    </row>
    <row r="157" s="2" customFormat="1" ht="21.75" customHeight="1">
      <c r="A157" s="37"/>
      <c r="B157" s="178"/>
      <c r="C157" s="179" t="s">
        <v>177</v>
      </c>
      <c r="D157" s="179" t="s">
        <v>142</v>
      </c>
      <c r="E157" s="180" t="s">
        <v>178</v>
      </c>
      <c r="F157" s="181" t="s">
        <v>179</v>
      </c>
      <c r="G157" s="182" t="s">
        <v>161</v>
      </c>
      <c r="H157" s="183">
        <v>3</v>
      </c>
      <c r="I157" s="184"/>
      <c r="J157" s="185">
        <f>ROUND(I157*H157,2)</f>
        <v>0</v>
      </c>
      <c r="K157" s="181" t="s">
        <v>146</v>
      </c>
      <c r="L157" s="38"/>
      <c r="M157" s="186" t="s">
        <v>1</v>
      </c>
      <c r="N157" s="187" t="s">
        <v>48</v>
      </c>
      <c r="O157" s="76"/>
      <c r="P157" s="188">
        <f>O157*H157</f>
        <v>0</v>
      </c>
      <c r="Q157" s="188">
        <v>0</v>
      </c>
      <c r="R157" s="188">
        <f>Q157*H157</f>
        <v>0</v>
      </c>
      <c r="S157" s="188">
        <v>0</v>
      </c>
      <c r="T157" s="18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90" t="s">
        <v>147</v>
      </c>
      <c r="AT157" s="190" t="s">
        <v>142</v>
      </c>
      <c r="AU157" s="190" t="s">
        <v>92</v>
      </c>
      <c r="AY157" s="18" t="s">
        <v>140</v>
      </c>
      <c r="BE157" s="191">
        <f>IF(N157="základní",J157,0)</f>
        <v>0</v>
      </c>
      <c r="BF157" s="191">
        <f>IF(N157="snížená",J157,0)</f>
        <v>0</v>
      </c>
      <c r="BG157" s="191">
        <f>IF(N157="zákl. přenesená",J157,0)</f>
        <v>0</v>
      </c>
      <c r="BH157" s="191">
        <f>IF(N157="sníž. přenesená",J157,0)</f>
        <v>0</v>
      </c>
      <c r="BI157" s="191">
        <f>IF(N157="nulová",J157,0)</f>
        <v>0</v>
      </c>
      <c r="BJ157" s="18" t="s">
        <v>90</v>
      </c>
      <c r="BK157" s="191">
        <f>ROUND(I157*H157,2)</f>
        <v>0</v>
      </c>
      <c r="BL157" s="18" t="s">
        <v>147</v>
      </c>
      <c r="BM157" s="190" t="s">
        <v>180</v>
      </c>
    </row>
    <row r="158" s="2" customFormat="1">
      <c r="A158" s="37"/>
      <c r="B158" s="38"/>
      <c r="C158" s="37"/>
      <c r="D158" s="192" t="s">
        <v>149</v>
      </c>
      <c r="E158" s="37"/>
      <c r="F158" s="193" t="s">
        <v>179</v>
      </c>
      <c r="G158" s="37"/>
      <c r="H158" s="37"/>
      <c r="I158" s="194"/>
      <c r="J158" s="37"/>
      <c r="K158" s="37"/>
      <c r="L158" s="38"/>
      <c r="M158" s="195"/>
      <c r="N158" s="196"/>
      <c r="O158" s="76"/>
      <c r="P158" s="76"/>
      <c r="Q158" s="76"/>
      <c r="R158" s="76"/>
      <c r="S158" s="76"/>
      <c r="T158" s="77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8" t="s">
        <v>149</v>
      </c>
      <c r="AU158" s="18" t="s">
        <v>92</v>
      </c>
    </row>
    <row r="159" s="13" customFormat="1">
      <c r="A159" s="13"/>
      <c r="B159" s="197"/>
      <c r="C159" s="13"/>
      <c r="D159" s="192" t="s">
        <v>150</v>
      </c>
      <c r="E159" s="198" t="s">
        <v>1</v>
      </c>
      <c r="F159" s="199" t="s">
        <v>181</v>
      </c>
      <c r="G159" s="13"/>
      <c r="H159" s="198" t="s">
        <v>1</v>
      </c>
      <c r="I159" s="200"/>
      <c r="J159" s="13"/>
      <c r="K159" s="13"/>
      <c r="L159" s="197"/>
      <c r="M159" s="201"/>
      <c r="N159" s="202"/>
      <c r="O159" s="202"/>
      <c r="P159" s="202"/>
      <c r="Q159" s="202"/>
      <c r="R159" s="202"/>
      <c r="S159" s="202"/>
      <c r="T159" s="20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8" t="s">
        <v>150</v>
      </c>
      <c r="AU159" s="198" t="s">
        <v>92</v>
      </c>
      <c r="AV159" s="13" t="s">
        <v>90</v>
      </c>
      <c r="AW159" s="13" t="s">
        <v>36</v>
      </c>
      <c r="AX159" s="13" t="s">
        <v>83</v>
      </c>
      <c r="AY159" s="198" t="s">
        <v>140</v>
      </c>
    </row>
    <row r="160" s="13" customFormat="1">
      <c r="A160" s="13"/>
      <c r="B160" s="197"/>
      <c r="C160" s="13"/>
      <c r="D160" s="192" t="s">
        <v>150</v>
      </c>
      <c r="E160" s="198" t="s">
        <v>1</v>
      </c>
      <c r="F160" s="199" t="s">
        <v>164</v>
      </c>
      <c r="G160" s="13"/>
      <c r="H160" s="198" t="s">
        <v>1</v>
      </c>
      <c r="I160" s="200"/>
      <c r="J160" s="13"/>
      <c r="K160" s="13"/>
      <c r="L160" s="197"/>
      <c r="M160" s="201"/>
      <c r="N160" s="202"/>
      <c r="O160" s="202"/>
      <c r="P160" s="202"/>
      <c r="Q160" s="202"/>
      <c r="R160" s="202"/>
      <c r="S160" s="202"/>
      <c r="T160" s="20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98" t="s">
        <v>150</v>
      </c>
      <c r="AU160" s="198" t="s">
        <v>92</v>
      </c>
      <c r="AV160" s="13" t="s">
        <v>90</v>
      </c>
      <c r="AW160" s="13" t="s">
        <v>36</v>
      </c>
      <c r="AX160" s="13" t="s">
        <v>83</v>
      </c>
      <c r="AY160" s="198" t="s">
        <v>140</v>
      </c>
    </row>
    <row r="161" s="14" customFormat="1">
      <c r="A161" s="14"/>
      <c r="B161" s="204"/>
      <c r="C161" s="14"/>
      <c r="D161" s="192" t="s">
        <v>150</v>
      </c>
      <c r="E161" s="205" t="s">
        <v>1</v>
      </c>
      <c r="F161" s="206" t="s">
        <v>158</v>
      </c>
      <c r="G161" s="14"/>
      <c r="H161" s="207">
        <v>3</v>
      </c>
      <c r="I161" s="208"/>
      <c r="J161" s="14"/>
      <c r="K161" s="14"/>
      <c r="L161" s="204"/>
      <c r="M161" s="209"/>
      <c r="N161" s="210"/>
      <c r="O161" s="210"/>
      <c r="P161" s="210"/>
      <c r="Q161" s="210"/>
      <c r="R161" s="210"/>
      <c r="S161" s="210"/>
      <c r="T161" s="21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05" t="s">
        <v>150</v>
      </c>
      <c r="AU161" s="205" t="s">
        <v>92</v>
      </c>
      <c r="AV161" s="14" t="s">
        <v>92</v>
      </c>
      <c r="AW161" s="14" t="s">
        <v>36</v>
      </c>
      <c r="AX161" s="14" t="s">
        <v>83</v>
      </c>
      <c r="AY161" s="205" t="s">
        <v>140</v>
      </c>
    </row>
    <row r="162" s="15" customFormat="1">
      <c r="A162" s="15"/>
      <c r="B162" s="212"/>
      <c r="C162" s="15"/>
      <c r="D162" s="192" t="s">
        <v>150</v>
      </c>
      <c r="E162" s="213" t="s">
        <v>1</v>
      </c>
      <c r="F162" s="214" t="s">
        <v>153</v>
      </c>
      <c r="G162" s="15"/>
      <c r="H162" s="215">
        <v>3</v>
      </c>
      <c r="I162" s="216"/>
      <c r="J162" s="15"/>
      <c r="K162" s="15"/>
      <c r="L162" s="212"/>
      <c r="M162" s="217"/>
      <c r="N162" s="218"/>
      <c r="O162" s="218"/>
      <c r="P162" s="218"/>
      <c r="Q162" s="218"/>
      <c r="R162" s="218"/>
      <c r="S162" s="218"/>
      <c r="T162" s="219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13" t="s">
        <v>150</v>
      </c>
      <c r="AU162" s="213" t="s">
        <v>92</v>
      </c>
      <c r="AV162" s="15" t="s">
        <v>147</v>
      </c>
      <c r="AW162" s="15" t="s">
        <v>36</v>
      </c>
      <c r="AX162" s="15" t="s">
        <v>90</v>
      </c>
      <c r="AY162" s="213" t="s">
        <v>140</v>
      </c>
    </row>
    <row r="163" s="2" customFormat="1" ht="21.75" customHeight="1">
      <c r="A163" s="37"/>
      <c r="B163" s="178"/>
      <c r="C163" s="179" t="s">
        <v>182</v>
      </c>
      <c r="D163" s="179" t="s">
        <v>142</v>
      </c>
      <c r="E163" s="180" t="s">
        <v>183</v>
      </c>
      <c r="F163" s="181" t="s">
        <v>184</v>
      </c>
      <c r="G163" s="182" t="s">
        <v>161</v>
      </c>
      <c r="H163" s="183">
        <v>3</v>
      </c>
      <c r="I163" s="184"/>
      <c r="J163" s="185">
        <f>ROUND(I163*H163,2)</f>
        <v>0</v>
      </c>
      <c r="K163" s="181" t="s">
        <v>146</v>
      </c>
      <c r="L163" s="38"/>
      <c r="M163" s="186" t="s">
        <v>1</v>
      </c>
      <c r="N163" s="187" t="s">
        <v>48</v>
      </c>
      <c r="O163" s="76"/>
      <c r="P163" s="188">
        <f>O163*H163</f>
        <v>0</v>
      </c>
      <c r="Q163" s="188">
        <v>0</v>
      </c>
      <c r="R163" s="188">
        <f>Q163*H163</f>
        <v>0</v>
      </c>
      <c r="S163" s="188">
        <v>0</v>
      </c>
      <c r="T163" s="18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90" t="s">
        <v>147</v>
      </c>
      <c r="AT163" s="190" t="s">
        <v>142</v>
      </c>
      <c r="AU163" s="190" t="s">
        <v>92</v>
      </c>
      <c r="AY163" s="18" t="s">
        <v>140</v>
      </c>
      <c r="BE163" s="191">
        <f>IF(N163="základní",J163,0)</f>
        <v>0</v>
      </c>
      <c r="BF163" s="191">
        <f>IF(N163="snížená",J163,0)</f>
        <v>0</v>
      </c>
      <c r="BG163" s="191">
        <f>IF(N163="zákl. přenesená",J163,0)</f>
        <v>0</v>
      </c>
      <c r="BH163" s="191">
        <f>IF(N163="sníž. přenesená",J163,0)</f>
        <v>0</v>
      </c>
      <c r="BI163" s="191">
        <f>IF(N163="nulová",J163,0)</f>
        <v>0</v>
      </c>
      <c r="BJ163" s="18" t="s">
        <v>90</v>
      </c>
      <c r="BK163" s="191">
        <f>ROUND(I163*H163,2)</f>
        <v>0</v>
      </c>
      <c r="BL163" s="18" t="s">
        <v>147</v>
      </c>
      <c r="BM163" s="190" t="s">
        <v>185</v>
      </c>
    </row>
    <row r="164" s="2" customFormat="1">
      <c r="A164" s="37"/>
      <c r="B164" s="38"/>
      <c r="C164" s="37"/>
      <c r="D164" s="192" t="s">
        <v>149</v>
      </c>
      <c r="E164" s="37"/>
      <c r="F164" s="193" t="s">
        <v>184</v>
      </c>
      <c r="G164" s="37"/>
      <c r="H164" s="37"/>
      <c r="I164" s="194"/>
      <c r="J164" s="37"/>
      <c r="K164" s="37"/>
      <c r="L164" s="38"/>
      <c r="M164" s="195"/>
      <c r="N164" s="196"/>
      <c r="O164" s="76"/>
      <c r="P164" s="76"/>
      <c r="Q164" s="76"/>
      <c r="R164" s="76"/>
      <c r="S164" s="76"/>
      <c r="T164" s="77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8" t="s">
        <v>149</v>
      </c>
      <c r="AU164" s="18" t="s">
        <v>92</v>
      </c>
    </row>
    <row r="165" s="13" customFormat="1">
      <c r="A165" s="13"/>
      <c r="B165" s="197"/>
      <c r="C165" s="13"/>
      <c r="D165" s="192" t="s">
        <v>150</v>
      </c>
      <c r="E165" s="198" t="s">
        <v>1</v>
      </c>
      <c r="F165" s="199" t="s">
        <v>186</v>
      </c>
      <c r="G165" s="13"/>
      <c r="H165" s="198" t="s">
        <v>1</v>
      </c>
      <c r="I165" s="200"/>
      <c r="J165" s="13"/>
      <c r="K165" s="13"/>
      <c r="L165" s="197"/>
      <c r="M165" s="201"/>
      <c r="N165" s="202"/>
      <c r="O165" s="202"/>
      <c r="P165" s="202"/>
      <c r="Q165" s="202"/>
      <c r="R165" s="202"/>
      <c r="S165" s="202"/>
      <c r="T165" s="20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98" t="s">
        <v>150</v>
      </c>
      <c r="AU165" s="198" t="s">
        <v>92</v>
      </c>
      <c r="AV165" s="13" t="s">
        <v>90</v>
      </c>
      <c r="AW165" s="13" t="s">
        <v>36</v>
      </c>
      <c r="AX165" s="13" t="s">
        <v>83</v>
      </c>
      <c r="AY165" s="198" t="s">
        <v>140</v>
      </c>
    </row>
    <row r="166" s="13" customFormat="1">
      <c r="A166" s="13"/>
      <c r="B166" s="197"/>
      <c r="C166" s="13"/>
      <c r="D166" s="192" t="s">
        <v>150</v>
      </c>
      <c r="E166" s="198" t="s">
        <v>1</v>
      </c>
      <c r="F166" s="199" t="s">
        <v>164</v>
      </c>
      <c r="G166" s="13"/>
      <c r="H166" s="198" t="s">
        <v>1</v>
      </c>
      <c r="I166" s="200"/>
      <c r="J166" s="13"/>
      <c r="K166" s="13"/>
      <c r="L166" s="197"/>
      <c r="M166" s="201"/>
      <c r="N166" s="202"/>
      <c r="O166" s="202"/>
      <c r="P166" s="202"/>
      <c r="Q166" s="202"/>
      <c r="R166" s="202"/>
      <c r="S166" s="202"/>
      <c r="T166" s="20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98" t="s">
        <v>150</v>
      </c>
      <c r="AU166" s="198" t="s">
        <v>92</v>
      </c>
      <c r="AV166" s="13" t="s">
        <v>90</v>
      </c>
      <c r="AW166" s="13" t="s">
        <v>36</v>
      </c>
      <c r="AX166" s="13" t="s">
        <v>83</v>
      </c>
      <c r="AY166" s="198" t="s">
        <v>140</v>
      </c>
    </row>
    <row r="167" s="14" customFormat="1">
      <c r="A167" s="14"/>
      <c r="B167" s="204"/>
      <c r="C167" s="14"/>
      <c r="D167" s="192" t="s">
        <v>150</v>
      </c>
      <c r="E167" s="205" t="s">
        <v>1</v>
      </c>
      <c r="F167" s="206" t="s">
        <v>158</v>
      </c>
      <c r="G167" s="14"/>
      <c r="H167" s="207">
        <v>3</v>
      </c>
      <c r="I167" s="208"/>
      <c r="J167" s="14"/>
      <c r="K167" s="14"/>
      <c r="L167" s="204"/>
      <c r="M167" s="209"/>
      <c r="N167" s="210"/>
      <c r="O167" s="210"/>
      <c r="P167" s="210"/>
      <c r="Q167" s="210"/>
      <c r="R167" s="210"/>
      <c r="S167" s="210"/>
      <c r="T167" s="21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05" t="s">
        <v>150</v>
      </c>
      <c r="AU167" s="205" t="s">
        <v>92</v>
      </c>
      <c r="AV167" s="14" t="s">
        <v>92</v>
      </c>
      <c r="AW167" s="14" t="s">
        <v>36</v>
      </c>
      <c r="AX167" s="14" t="s">
        <v>83</v>
      </c>
      <c r="AY167" s="205" t="s">
        <v>140</v>
      </c>
    </row>
    <row r="168" s="15" customFormat="1">
      <c r="A168" s="15"/>
      <c r="B168" s="212"/>
      <c r="C168" s="15"/>
      <c r="D168" s="192" t="s">
        <v>150</v>
      </c>
      <c r="E168" s="213" t="s">
        <v>1</v>
      </c>
      <c r="F168" s="214" t="s">
        <v>153</v>
      </c>
      <c r="G168" s="15"/>
      <c r="H168" s="215">
        <v>3</v>
      </c>
      <c r="I168" s="216"/>
      <c r="J168" s="15"/>
      <c r="K168" s="15"/>
      <c r="L168" s="212"/>
      <c r="M168" s="217"/>
      <c r="N168" s="218"/>
      <c r="O168" s="218"/>
      <c r="P168" s="218"/>
      <c r="Q168" s="218"/>
      <c r="R168" s="218"/>
      <c r="S168" s="218"/>
      <c r="T168" s="219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13" t="s">
        <v>150</v>
      </c>
      <c r="AU168" s="213" t="s">
        <v>92</v>
      </c>
      <c r="AV168" s="15" t="s">
        <v>147</v>
      </c>
      <c r="AW168" s="15" t="s">
        <v>36</v>
      </c>
      <c r="AX168" s="15" t="s">
        <v>90</v>
      </c>
      <c r="AY168" s="213" t="s">
        <v>140</v>
      </c>
    </row>
    <row r="169" s="2" customFormat="1" ht="24.15" customHeight="1">
      <c r="A169" s="37"/>
      <c r="B169" s="178"/>
      <c r="C169" s="179" t="s">
        <v>187</v>
      </c>
      <c r="D169" s="179" t="s">
        <v>142</v>
      </c>
      <c r="E169" s="180" t="s">
        <v>188</v>
      </c>
      <c r="F169" s="181" t="s">
        <v>189</v>
      </c>
      <c r="G169" s="182" t="s">
        <v>161</v>
      </c>
      <c r="H169" s="183">
        <v>1</v>
      </c>
      <c r="I169" s="184"/>
      <c r="J169" s="185">
        <f>ROUND(I169*H169,2)</f>
        <v>0</v>
      </c>
      <c r="K169" s="181" t="s">
        <v>146</v>
      </c>
      <c r="L169" s="38"/>
      <c r="M169" s="186" t="s">
        <v>1</v>
      </c>
      <c r="N169" s="187" t="s">
        <v>48</v>
      </c>
      <c r="O169" s="76"/>
      <c r="P169" s="188">
        <f>O169*H169</f>
        <v>0</v>
      </c>
      <c r="Q169" s="188">
        <v>0</v>
      </c>
      <c r="R169" s="188">
        <f>Q169*H169</f>
        <v>0</v>
      </c>
      <c r="S169" s="188">
        <v>0</v>
      </c>
      <c r="T169" s="18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90" t="s">
        <v>147</v>
      </c>
      <c r="AT169" s="190" t="s">
        <v>142</v>
      </c>
      <c r="AU169" s="190" t="s">
        <v>92</v>
      </c>
      <c r="AY169" s="18" t="s">
        <v>140</v>
      </c>
      <c r="BE169" s="191">
        <f>IF(N169="základní",J169,0)</f>
        <v>0</v>
      </c>
      <c r="BF169" s="191">
        <f>IF(N169="snížená",J169,0)</f>
        <v>0</v>
      </c>
      <c r="BG169" s="191">
        <f>IF(N169="zákl. přenesená",J169,0)</f>
        <v>0</v>
      </c>
      <c r="BH169" s="191">
        <f>IF(N169="sníž. přenesená",J169,0)</f>
        <v>0</v>
      </c>
      <c r="BI169" s="191">
        <f>IF(N169="nulová",J169,0)</f>
        <v>0</v>
      </c>
      <c r="BJ169" s="18" t="s">
        <v>90</v>
      </c>
      <c r="BK169" s="191">
        <f>ROUND(I169*H169,2)</f>
        <v>0</v>
      </c>
      <c r="BL169" s="18" t="s">
        <v>147</v>
      </c>
      <c r="BM169" s="190" t="s">
        <v>190</v>
      </c>
    </row>
    <row r="170" s="2" customFormat="1">
      <c r="A170" s="37"/>
      <c r="B170" s="38"/>
      <c r="C170" s="37"/>
      <c r="D170" s="192" t="s">
        <v>149</v>
      </c>
      <c r="E170" s="37"/>
      <c r="F170" s="193" t="s">
        <v>189</v>
      </c>
      <c r="G170" s="37"/>
      <c r="H170" s="37"/>
      <c r="I170" s="194"/>
      <c r="J170" s="37"/>
      <c r="K170" s="37"/>
      <c r="L170" s="38"/>
      <c r="M170" s="195"/>
      <c r="N170" s="196"/>
      <c r="O170" s="76"/>
      <c r="P170" s="76"/>
      <c r="Q170" s="76"/>
      <c r="R170" s="76"/>
      <c r="S170" s="76"/>
      <c r="T170" s="77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8" t="s">
        <v>149</v>
      </c>
      <c r="AU170" s="18" t="s">
        <v>92</v>
      </c>
    </row>
    <row r="171" s="13" customFormat="1">
      <c r="A171" s="13"/>
      <c r="B171" s="197"/>
      <c r="C171" s="13"/>
      <c r="D171" s="192" t="s">
        <v>150</v>
      </c>
      <c r="E171" s="198" t="s">
        <v>1</v>
      </c>
      <c r="F171" s="199" t="s">
        <v>191</v>
      </c>
      <c r="G171" s="13"/>
      <c r="H171" s="198" t="s">
        <v>1</v>
      </c>
      <c r="I171" s="200"/>
      <c r="J171" s="13"/>
      <c r="K171" s="13"/>
      <c r="L171" s="197"/>
      <c r="M171" s="201"/>
      <c r="N171" s="202"/>
      <c r="O171" s="202"/>
      <c r="P171" s="202"/>
      <c r="Q171" s="202"/>
      <c r="R171" s="202"/>
      <c r="S171" s="202"/>
      <c r="T171" s="20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98" t="s">
        <v>150</v>
      </c>
      <c r="AU171" s="198" t="s">
        <v>92</v>
      </c>
      <c r="AV171" s="13" t="s">
        <v>90</v>
      </c>
      <c r="AW171" s="13" t="s">
        <v>36</v>
      </c>
      <c r="AX171" s="13" t="s">
        <v>83</v>
      </c>
      <c r="AY171" s="198" t="s">
        <v>140</v>
      </c>
    </row>
    <row r="172" s="13" customFormat="1">
      <c r="A172" s="13"/>
      <c r="B172" s="197"/>
      <c r="C172" s="13"/>
      <c r="D172" s="192" t="s">
        <v>150</v>
      </c>
      <c r="E172" s="198" t="s">
        <v>1</v>
      </c>
      <c r="F172" s="199" t="s">
        <v>164</v>
      </c>
      <c r="G172" s="13"/>
      <c r="H172" s="198" t="s">
        <v>1</v>
      </c>
      <c r="I172" s="200"/>
      <c r="J172" s="13"/>
      <c r="K172" s="13"/>
      <c r="L172" s="197"/>
      <c r="M172" s="201"/>
      <c r="N172" s="202"/>
      <c r="O172" s="202"/>
      <c r="P172" s="202"/>
      <c r="Q172" s="202"/>
      <c r="R172" s="202"/>
      <c r="S172" s="202"/>
      <c r="T172" s="20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98" t="s">
        <v>150</v>
      </c>
      <c r="AU172" s="198" t="s">
        <v>92</v>
      </c>
      <c r="AV172" s="13" t="s">
        <v>90</v>
      </c>
      <c r="AW172" s="13" t="s">
        <v>36</v>
      </c>
      <c r="AX172" s="13" t="s">
        <v>83</v>
      </c>
      <c r="AY172" s="198" t="s">
        <v>140</v>
      </c>
    </row>
    <row r="173" s="14" customFormat="1">
      <c r="A173" s="14"/>
      <c r="B173" s="204"/>
      <c r="C173" s="14"/>
      <c r="D173" s="192" t="s">
        <v>150</v>
      </c>
      <c r="E173" s="205" t="s">
        <v>1</v>
      </c>
      <c r="F173" s="206" t="s">
        <v>90</v>
      </c>
      <c r="G173" s="14"/>
      <c r="H173" s="207">
        <v>1</v>
      </c>
      <c r="I173" s="208"/>
      <c r="J173" s="14"/>
      <c r="K173" s="14"/>
      <c r="L173" s="204"/>
      <c r="M173" s="209"/>
      <c r="N173" s="210"/>
      <c r="O173" s="210"/>
      <c r="P173" s="210"/>
      <c r="Q173" s="210"/>
      <c r="R173" s="210"/>
      <c r="S173" s="210"/>
      <c r="T173" s="21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05" t="s">
        <v>150</v>
      </c>
      <c r="AU173" s="205" t="s">
        <v>92</v>
      </c>
      <c r="AV173" s="14" t="s">
        <v>92</v>
      </c>
      <c r="AW173" s="14" t="s">
        <v>36</v>
      </c>
      <c r="AX173" s="14" t="s">
        <v>83</v>
      </c>
      <c r="AY173" s="205" t="s">
        <v>140</v>
      </c>
    </row>
    <row r="174" s="15" customFormat="1">
      <c r="A174" s="15"/>
      <c r="B174" s="212"/>
      <c r="C174" s="15"/>
      <c r="D174" s="192" t="s">
        <v>150</v>
      </c>
      <c r="E174" s="213" t="s">
        <v>1</v>
      </c>
      <c r="F174" s="214" t="s">
        <v>153</v>
      </c>
      <c r="G174" s="15"/>
      <c r="H174" s="215">
        <v>1</v>
      </c>
      <c r="I174" s="216"/>
      <c r="J174" s="15"/>
      <c r="K174" s="15"/>
      <c r="L174" s="212"/>
      <c r="M174" s="217"/>
      <c r="N174" s="218"/>
      <c r="O174" s="218"/>
      <c r="P174" s="218"/>
      <c r="Q174" s="218"/>
      <c r="R174" s="218"/>
      <c r="S174" s="218"/>
      <c r="T174" s="219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13" t="s">
        <v>150</v>
      </c>
      <c r="AU174" s="213" t="s">
        <v>92</v>
      </c>
      <c r="AV174" s="15" t="s">
        <v>147</v>
      </c>
      <c r="AW174" s="15" t="s">
        <v>36</v>
      </c>
      <c r="AX174" s="15" t="s">
        <v>90</v>
      </c>
      <c r="AY174" s="213" t="s">
        <v>140</v>
      </c>
    </row>
    <row r="175" s="2" customFormat="1" ht="24.15" customHeight="1">
      <c r="A175" s="37"/>
      <c r="B175" s="178"/>
      <c r="C175" s="179" t="s">
        <v>192</v>
      </c>
      <c r="D175" s="179" t="s">
        <v>142</v>
      </c>
      <c r="E175" s="180" t="s">
        <v>193</v>
      </c>
      <c r="F175" s="181" t="s">
        <v>194</v>
      </c>
      <c r="G175" s="182" t="s">
        <v>161</v>
      </c>
      <c r="H175" s="183">
        <v>30</v>
      </c>
      <c r="I175" s="184"/>
      <c r="J175" s="185">
        <f>ROUND(I175*H175,2)</f>
        <v>0</v>
      </c>
      <c r="K175" s="181" t="s">
        <v>1</v>
      </c>
      <c r="L175" s="38"/>
      <c r="M175" s="186" t="s">
        <v>1</v>
      </c>
      <c r="N175" s="187" t="s">
        <v>48</v>
      </c>
      <c r="O175" s="76"/>
      <c r="P175" s="188">
        <f>O175*H175</f>
        <v>0</v>
      </c>
      <c r="Q175" s="188">
        <v>0</v>
      </c>
      <c r="R175" s="188">
        <f>Q175*H175</f>
        <v>0</v>
      </c>
      <c r="S175" s="188">
        <v>0</v>
      </c>
      <c r="T175" s="18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90" t="s">
        <v>147</v>
      </c>
      <c r="AT175" s="190" t="s">
        <v>142</v>
      </c>
      <c r="AU175" s="190" t="s">
        <v>92</v>
      </c>
      <c r="AY175" s="18" t="s">
        <v>140</v>
      </c>
      <c r="BE175" s="191">
        <f>IF(N175="základní",J175,0)</f>
        <v>0</v>
      </c>
      <c r="BF175" s="191">
        <f>IF(N175="snížená",J175,0)</f>
        <v>0</v>
      </c>
      <c r="BG175" s="191">
        <f>IF(N175="zákl. přenesená",J175,0)</f>
        <v>0</v>
      </c>
      <c r="BH175" s="191">
        <f>IF(N175="sníž. přenesená",J175,0)</f>
        <v>0</v>
      </c>
      <c r="BI175" s="191">
        <f>IF(N175="nulová",J175,0)</f>
        <v>0</v>
      </c>
      <c r="BJ175" s="18" t="s">
        <v>90</v>
      </c>
      <c r="BK175" s="191">
        <f>ROUND(I175*H175,2)</f>
        <v>0</v>
      </c>
      <c r="BL175" s="18" t="s">
        <v>147</v>
      </c>
      <c r="BM175" s="190" t="s">
        <v>195</v>
      </c>
    </row>
    <row r="176" s="2" customFormat="1">
      <c r="A176" s="37"/>
      <c r="B176" s="38"/>
      <c r="C176" s="37"/>
      <c r="D176" s="192" t="s">
        <v>149</v>
      </c>
      <c r="E176" s="37"/>
      <c r="F176" s="193" t="s">
        <v>196</v>
      </c>
      <c r="G176" s="37"/>
      <c r="H176" s="37"/>
      <c r="I176" s="194"/>
      <c r="J176" s="37"/>
      <c r="K176" s="37"/>
      <c r="L176" s="38"/>
      <c r="M176" s="195"/>
      <c r="N176" s="196"/>
      <c r="O176" s="76"/>
      <c r="P176" s="76"/>
      <c r="Q176" s="76"/>
      <c r="R176" s="76"/>
      <c r="S176" s="76"/>
      <c r="T176" s="77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8" t="s">
        <v>149</v>
      </c>
      <c r="AU176" s="18" t="s">
        <v>92</v>
      </c>
    </row>
    <row r="177" s="13" customFormat="1">
      <c r="A177" s="13"/>
      <c r="B177" s="197"/>
      <c r="C177" s="13"/>
      <c r="D177" s="192" t="s">
        <v>150</v>
      </c>
      <c r="E177" s="198" t="s">
        <v>1</v>
      </c>
      <c r="F177" s="199" t="s">
        <v>197</v>
      </c>
      <c r="G177" s="13"/>
      <c r="H177" s="198" t="s">
        <v>1</v>
      </c>
      <c r="I177" s="200"/>
      <c r="J177" s="13"/>
      <c r="K177" s="13"/>
      <c r="L177" s="197"/>
      <c r="M177" s="201"/>
      <c r="N177" s="202"/>
      <c r="O177" s="202"/>
      <c r="P177" s="202"/>
      <c r="Q177" s="202"/>
      <c r="R177" s="202"/>
      <c r="S177" s="202"/>
      <c r="T177" s="20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98" t="s">
        <v>150</v>
      </c>
      <c r="AU177" s="198" t="s">
        <v>92</v>
      </c>
      <c r="AV177" s="13" t="s">
        <v>90</v>
      </c>
      <c r="AW177" s="13" t="s">
        <v>36</v>
      </c>
      <c r="AX177" s="13" t="s">
        <v>83</v>
      </c>
      <c r="AY177" s="198" t="s">
        <v>140</v>
      </c>
    </row>
    <row r="178" s="14" customFormat="1">
      <c r="A178" s="14"/>
      <c r="B178" s="204"/>
      <c r="C178" s="14"/>
      <c r="D178" s="192" t="s">
        <v>150</v>
      </c>
      <c r="E178" s="205" t="s">
        <v>1</v>
      </c>
      <c r="F178" s="206" t="s">
        <v>165</v>
      </c>
      <c r="G178" s="14"/>
      <c r="H178" s="207">
        <v>30</v>
      </c>
      <c r="I178" s="208"/>
      <c r="J178" s="14"/>
      <c r="K178" s="14"/>
      <c r="L178" s="204"/>
      <c r="M178" s="209"/>
      <c r="N178" s="210"/>
      <c r="O178" s="210"/>
      <c r="P178" s="210"/>
      <c r="Q178" s="210"/>
      <c r="R178" s="210"/>
      <c r="S178" s="210"/>
      <c r="T178" s="21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05" t="s">
        <v>150</v>
      </c>
      <c r="AU178" s="205" t="s">
        <v>92</v>
      </c>
      <c r="AV178" s="14" t="s">
        <v>92</v>
      </c>
      <c r="AW178" s="14" t="s">
        <v>36</v>
      </c>
      <c r="AX178" s="14" t="s">
        <v>83</v>
      </c>
      <c r="AY178" s="205" t="s">
        <v>140</v>
      </c>
    </row>
    <row r="179" s="15" customFormat="1">
      <c r="A179" s="15"/>
      <c r="B179" s="212"/>
      <c r="C179" s="15"/>
      <c r="D179" s="192" t="s">
        <v>150</v>
      </c>
      <c r="E179" s="213" t="s">
        <v>1</v>
      </c>
      <c r="F179" s="214" t="s">
        <v>153</v>
      </c>
      <c r="G179" s="15"/>
      <c r="H179" s="215">
        <v>30</v>
      </c>
      <c r="I179" s="216"/>
      <c r="J179" s="15"/>
      <c r="K179" s="15"/>
      <c r="L179" s="212"/>
      <c r="M179" s="217"/>
      <c r="N179" s="218"/>
      <c r="O179" s="218"/>
      <c r="P179" s="218"/>
      <c r="Q179" s="218"/>
      <c r="R179" s="218"/>
      <c r="S179" s="218"/>
      <c r="T179" s="219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13" t="s">
        <v>150</v>
      </c>
      <c r="AU179" s="213" t="s">
        <v>92</v>
      </c>
      <c r="AV179" s="15" t="s">
        <v>147</v>
      </c>
      <c r="AW179" s="15" t="s">
        <v>36</v>
      </c>
      <c r="AX179" s="15" t="s">
        <v>90</v>
      </c>
      <c r="AY179" s="213" t="s">
        <v>140</v>
      </c>
    </row>
    <row r="180" s="2" customFormat="1" ht="24.15" customHeight="1">
      <c r="A180" s="37"/>
      <c r="B180" s="178"/>
      <c r="C180" s="179" t="s">
        <v>198</v>
      </c>
      <c r="D180" s="179" t="s">
        <v>142</v>
      </c>
      <c r="E180" s="180" t="s">
        <v>199</v>
      </c>
      <c r="F180" s="181" t="s">
        <v>200</v>
      </c>
      <c r="G180" s="182" t="s">
        <v>161</v>
      </c>
      <c r="H180" s="183">
        <v>55</v>
      </c>
      <c r="I180" s="184"/>
      <c r="J180" s="185">
        <f>ROUND(I180*H180,2)</f>
        <v>0</v>
      </c>
      <c r="K180" s="181" t="s">
        <v>1</v>
      </c>
      <c r="L180" s="38"/>
      <c r="M180" s="186" t="s">
        <v>1</v>
      </c>
      <c r="N180" s="187" t="s">
        <v>48</v>
      </c>
      <c r="O180" s="76"/>
      <c r="P180" s="188">
        <f>O180*H180</f>
        <v>0</v>
      </c>
      <c r="Q180" s="188">
        <v>0</v>
      </c>
      <c r="R180" s="188">
        <f>Q180*H180</f>
        <v>0</v>
      </c>
      <c r="S180" s="188">
        <v>0</v>
      </c>
      <c r="T180" s="189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90" t="s">
        <v>147</v>
      </c>
      <c r="AT180" s="190" t="s">
        <v>142</v>
      </c>
      <c r="AU180" s="190" t="s">
        <v>92</v>
      </c>
      <c r="AY180" s="18" t="s">
        <v>140</v>
      </c>
      <c r="BE180" s="191">
        <f>IF(N180="základní",J180,0)</f>
        <v>0</v>
      </c>
      <c r="BF180" s="191">
        <f>IF(N180="snížená",J180,0)</f>
        <v>0</v>
      </c>
      <c r="BG180" s="191">
        <f>IF(N180="zákl. přenesená",J180,0)</f>
        <v>0</v>
      </c>
      <c r="BH180" s="191">
        <f>IF(N180="sníž. přenesená",J180,0)</f>
        <v>0</v>
      </c>
      <c r="BI180" s="191">
        <f>IF(N180="nulová",J180,0)</f>
        <v>0</v>
      </c>
      <c r="BJ180" s="18" t="s">
        <v>90</v>
      </c>
      <c r="BK180" s="191">
        <f>ROUND(I180*H180,2)</f>
        <v>0</v>
      </c>
      <c r="BL180" s="18" t="s">
        <v>147</v>
      </c>
      <c r="BM180" s="190" t="s">
        <v>201</v>
      </c>
    </row>
    <row r="181" s="2" customFormat="1">
      <c r="A181" s="37"/>
      <c r="B181" s="38"/>
      <c r="C181" s="37"/>
      <c r="D181" s="192" t="s">
        <v>149</v>
      </c>
      <c r="E181" s="37"/>
      <c r="F181" s="193" t="s">
        <v>202</v>
      </c>
      <c r="G181" s="37"/>
      <c r="H181" s="37"/>
      <c r="I181" s="194"/>
      <c r="J181" s="37"/>
      <c r="K181" s="37"/>
      <c r="L181" s="38"/>
      <c r="M181" s="195"/>
      <c r="N181" s="196"/>
      <c r="O181" s="76"/>
      <c r="P181" s="76"/>
      <c r="Q181" s="76"/>
      <c r="R181" s="76"/>
      <c r="S181" s="76"/>
      <c r="T181" s="77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8" t="s">
        <v>149</v>
      </c>
      <c r="AU181" s="18" t="s">
        <v>92</v>
      </c>
    </row>
    <row r="182" s="13" customFormat="1">
      <c r="A182" s="13"/>
      <c r="B182" s="197"/>
      <c r="C182" s="13"/>
      <c r="D182" s="192" t="s">
        <v>150</v>
      </c>
      <c r="E182" s="198" t="s">
        <v>1</v>
      </c>
      <c r="F182" s="199" t="s">
        <v>197</v>
      </c>
      <c r="G182" s="13"/>
      <c r="H182" s="198" t="s">
        <v>1</v>
      </c>
      <c r="I182" s="200"/>
      <c r="J182" s="13"/>
      <c r="K182" s="13"/>
      <c r="L182" s="197"/>
      <c r="M182" s="201"/>
      <c r="N182" s="202"/>
      <c r="O182" s="202"/>
      <c r="P182" s="202"/>
      <c r="Q182" s="202"/>
      <c r="R182" s="202"/>
      <c r="S182" s="202"/>
      <c r="T182" s="20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98" t="s">
        <v>150</v>
      </c>
      <c r="AU182" s="198" t="s">
        <v>92</v>
      </c>
      <c r="AV182" s="13" t="s">
        <v>90</v>
      </c>
      <c r="AW182" s="13" t="s">
        <v>36</v>
      </c>
      <c r="AX182" s="13" t="s">
        <v>83</v>
      </c>
      <c r="AY182" s="198" t="s">
        <v>140</v>
      </c>
    </row>
    <row r="183" s="14" customFormat="1">
      <c r="A183" s="14"/>
      <c r="B183" s="204"/>
      <c r="C183" s="14"/>
      <c r="D183" s="192" t="s">
        <v>150</v>
      </c>
      <c r="E183" s="205" t="s">
        <v>1</v>
      </c>
      <c r="F183" s="206" t="s">
        <v>170</v>
      </c>
      <c r="G183" s="14"/>
      <c r="H183" s="207">
        <v>55</v>
      </c>
      <c r="I183" s="208"/>
      <c r="J183" s="14"/>
      <c r="K183" s="14"/>
      <c r="L183" s="204"/>
      <c r="M183" s="209"/>
      <c r="N183" s="210"/>
      <c r="O183" s="210"/>
      <c r="P183" s="210"/>
      <c r="Q183" s="210"/>
      <c r="R183" s="210"/>
      <c r="S183" s="210"/>
      <c r="T183" s="21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05" t="s">
        <v>150</v>
      </c>
      <c r="AU183" s="205" t="s">
        <v>92</v>
      </c>
      <c r="AV183" s="14" t="s">
        <v>92</v>
      </c>
      <c r="AW183" s="14" t="s">
        <v>36</v>
      </c>
      <c r="AX183" s="14" t="s">
        <v>83</v>
      </c>
      <c r="AY183" s="205" t="s">
        <v>140</v>
      </c>
    </row>
    <row r="184" s="15" customFormat="1">
      <c r="A184" s="15"/>
      <c r="B184" s="212"/>
      <c r="C184" s="15"/>
      <c r="D184" s="192" t="s">
        <v>150</v>
      </c>
      <c r="E184" s="213" t="s">
        <v>1</v>
      </c>
      <c r="F184" s="214" t="s">
        <v>153</v>
      </c>
      <c r="G184" s="15"/>
      <c r="H184" s="215">
        <v>55</v>
      </c>
      <c r="I184" s="216"/>
      <c r="J184" s="15"/>
      <c r="K184" s="15"/>
      <c r="L184" s="212"/>
      <c r="M184" s="217"/>
      <c r="N184" s="218"/>
      <c r="O184" s="218"/>
      <c r="P184" s="218"/>
      <c r="Q184" s="218"/>
      <c r="R184" s="218"/>
      <c r="S184" s="218"/>
      <c r="T184" s="219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13" t="s">
        <v>150</v>
      </c>
      <c r="AU184" s="213" t="s">
        <v>92</v>
      </c>
      <c r="AV184" s="15" t="s">
        <v>147</v>
      </c>
      <c r="AW184" s="15" t="s">
        <v>36</v>
      </c>
      <c r="AX184" s="15" t="s">
        <v>90</v>
      </c>
      <c r="AY184" s="213" t="s">
        <v>140</v>
      </c>
    </row>
    <row r="185" s="2" customFormat="1" ht="24.15" customHeight="1">
      <c r="A185" s="37"/>
      <c r="B185" s="178"/>
      <c r="C185" s="179" t="s">
        <v>203</v>
      </c>
      <c r="D185" s="179" t="s">
        <v>142</v>
      </c>
      <c r="E185" s="180" t="s">
        <v>204</v>
      </c>
      <c r="F185" s="181" t="s">
        <v>205</v>
      </c>
      <c r="G185" s="182" t="s">
        <v>161</v>
      </c>
      <c r="H185" s="183">
        <v>31</v>
      </c>
      <c r="I185" s="184"/>
      <c r="J185" s="185">
        <f>ROUND(I185*H185,2)</f>
        <v>0</v>
      </c>
      <c r="K185" s="181" t="s">
        <v>1</v>
      </c>
      <c r="L185" s="38"/>
      <c r="M185" s="186" t="s">
        <v>1</v>
      </c>
      <c r="N185" s="187" t="s">
        <v>48</v>
      </c>
      <c r="O185" s="76"/>
      <c r="P185" s="188">
        <f>O185*H185</f>
        <v>0</v>
      </c>
      <c r="Q185" s="188">
        <v>0</v>
      </c>
      <c r="R185" s="188">
        <f>Q185*H185</f>
        <v>0</v>
      </c>
      <c r="S185" s="188">
        <v>0</v>
      </c>
      <c r="T185" s="189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90" t="s">
        <v>147</v>
      </c>
      <c r="AT185" s="190" t="s">
        <v>142</v>
      </c>
      <c r="AU185" s="190" t="s">
        <v>92</v>
      </c>
      <c r="AY185" s="18" t="s">
        <v>140</v>
      </c>
      <c r="BE185" s="191">
        <f>IF(N185="základní",J185,0)</f>
        <v>0</v>
      </c>
      <c r="BF185" s="191">
        <f>IF(N185="snížená",J185,0)</f>
        <v>0</v>
      </c>
      <c r="BG185" s="191">
        <f>IF(N185="zákl. přenesená",J185,0)</f>
        <v>0</v>
      </c>
      <c r="BH185" s="191">
        <f>IF(N185="sníž. přenesená",J185,0)</f>
        <v>0</v>
      </c>
      <c r="BI185" s="191">
        <f>IF(N185="nulová",J185,0)</f>
        <v>0</v>
      </c>
      <c r="BJ185" s="18" t="s">
        <v>90</v>
      </c>
      <c r="BK185" s="191">
        <f>ROUND(I185*H185,2)</f>
        <v>0</v>
      </c>
      <c r="BL185" s="18" t="s">
        <v>147</v>
      </c>
      <c r="BM185" s="190" t="s">
        <v>206</v>
      </c>
    </row>
    <row r="186" s="2" customFormat="1">
      <c r="A186" s="37"/>
      <c r="B186" s="38"/>
      <c r="C186" s="37"/>
      <c r="D186" s="192" t="s">
        <v>149</v>
      </c>
      <c r="E186" s="37"/>
      <c r="F186" s="193" t="s">
        <v>207</v>
      </c>
      <c r="G186" s="37"/>
      <c r="H186" s="37"/>
      <c r="I186" s="194"/>
      <c r="J186" s="37"/>
      <c r="K186" s="37"/>
      <c r="L186" s="38"/>
      <c r="M186" s="195"/>
      <c r="N186" s="196"/>
      <c r="O186" s="76"/>
      <c r="P186" s="76"/>
      <c r="Q186" s="76"/>
      <c r="R186" s="76"/>
      <c r="S186" s="76"/>
      <c r="T186" s="77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8" t="s">
        <v>149</v>
      </c>
      <c r="AU186" s="18" t="s">
        <v>92</v>
      </c>
    </row>
    <row r="187" s="13" customFormat="1">
      <c r="A187" s="13"/>
      <c r="B187" s="197"/>
      <c r="C187" s="13"/>
      <c r="D187" s="192" t="s">
        <v>150</v>
      </c>
      <c r="E187" s="198" t="s">
        <v>1</v>
      </c>
      <c r="F187" s="199" t="s">
        <v>197</v>
      </c>
      <c r="G187" s="13"/>
      <c r="H187" s="198" t="s">
        <v>1</v>
      </c>
      <c r="I187" s="200"/>
      <c r="J187" s="13"/>
      <c r="K187" s="13"/>
      <c r="L187" s="197"/>
      <c r="M187" s="201"/>
      <c r="N187" s="202"/>
      <c r="O187" s="202"/>
      <c r="P187" s="202"/>
      <c r="Q187" s="202"/>
      <c r="R187" s="202"/>
      <c r="S187" s="202"/>
      <c r="T187" s="20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98" t="s">
        <v>150</v>
      </c>
      <c r="AU187" s="198" t="s">
        <v>92</v>
      </c>
      <c r="AV187" s="13" t="s">
        <v>90</v>
      </c>
      <c r="AW187" s="13" t="s">
        <v>36</v>
      </c>
      <c r="AX187" s="13" t="s">
        <v>83</v>
      </c>
      <c r="AY187" s="198" t="s">
        <v>140</v>
      </c>
    </row>
    <row r="188" s="14" customFormat="1">
      <c r="A188" s="14"/>
      <c r="B188" s="204"/>
      <c r="C188" s="14"/>
      <c r="D188" s="192" t="s">
        <v>150</v>
      </c>
      <c r="E188" s="205" t="s">
        <v>1</v>
      </c>
      <c r="F188" s="206" t="s">
        <v>208</v>
      </c>
      <c r="G188" s="14"/>
      <c r="H188" s="207">
        <v>31</v>
      </c>
      <c r="I188" s="208"/>
      <c r="J188" s="14"/>
      <c r="K188" s="14"/>
      <c r="L188" s="204"/>
      <c r="M188" s="209"/>
      <c r="N188" s="210"/>
      <c r="O188" s="210"/>
      <c r="P188" s="210"/>
      <c r="Q188" s="210"/>
      <c r="R188" s="210"/>
      <c r="S188" s="210"/>
      <c r="T188" s="21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05" t="s">
        <v>150</v>
      </c>
      <c r="AU188" s="205" t="s">
        <v>92</v>
      </c>
      <c r="AV188" s="14" t="s">
        <v>92</v>
      </c>
      <c r="AW188" s="14" t="s">
        <v>36</v>
      </c>
      <c r="AX188" s="14" t="s">
        <v>83</v>
      </c>
      <c r="AY188" s="205" t="s">
        <v>140</v>
      </c>
    </row>
    <row r="189" s="15" customFormat="1">
      <c r="A189" s="15"/>
      <c r="B189" s="212"/>
      <c r="C189" s="15"/>
      <c r="D189" s="192" t="s">
        <v>150</v>
      </c>
      <c r="E189" s="213" t="s">
        <v>1</v>
      </c>
      <c r="F189" s="214" t="s">
        <v>153</v>
      </c>
      <c r="G189" s="15"/>
      <c r="H189" s="215">
        <v>31</v>
      </c>
      <c r="I189" s="216"/>
      <c r="J189" s="15"/>
      <c r="K189" s="15"/>
      <c r="L189" s="212"/>
      <c r="M189" s="217"/>
      <c r="N189" s="218"/>
      <c r="O189" s="218"/>
      <c r="P189" s="218"/>
      <c r="Q189" s="218"/>
      <c r="R189" s="218"/>
      <c r="S189" s="218"/>
      <c r="T189" s="219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13" t="s">
        <v>150</v>
      </c>
      <c r="AU189" s="213" t="s">
        <v>92</v>
      </c>
      <c r="AV189" s="15" t="s">
        <v>147</v>
      </c>
      <c r="AW189" s="15" t="s">
        <v>36</v>
      </c>
      <c r="AX189" s="15" t="s">
        <v>90</v>
      </c>
      <c r="AY189" s="213" t="s">
        <v>140</v>
      </c>
    </row>
    <row r="190" s="2" customFormat="1" ht="21.75" customHeight="1">
      <c r="A190" s="37"/>
      <c r="B190" s="178"/>
      <c r="C190" s="179" t="s">
        <v>209</v>
      </c>
      <c r="D190" s="179" t="s">
        <v>142</v>
      </c>
      <c r="E190" s="180" t="s">
        <v>210</v>
      </c>
      <c r="F190" s="181" t="s">
        <v>211</v>
      </c>
      <c r="G190" s="182" t="s">
        <v>161</v>
      </c>
      <c r="H190" s="183">
        <v>30</v>
      </c>
      <c r="I190" s="184"/>
      <c r="J190" s="185">
        <f>ROUND(I190*H190,2)</f>
        <v>0</v>
      </c>
      <c r="K190" s="181" t="s">
        <v>146</v>
      </c>
      <c r="L190" s="38"/>
      <c r="M190" s="186" t="s">
        <v>1</v>
      </c>
      <c r="N190" s="187" t="s">
        <v>48</v>
      </c>
      <c r="O190" s="76"/>
      <c r="P190" s="188">
        <f>O190*H190</f>
        <v>0</v>
      </c>
      <c r="Q190" s="188">
        <v>0</v>
      </c>
      <c r="R190" s="188">
        <f>Q190*H190</f>
        <v>0</v>
      </c>
      <c r="S190" s="188">
        <v>0</v>
      </c>
      <c r="T190" s="18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90" t="s">
        <v>147</v>
      </c>
      <c r="AT190" s="190" t="s">
        <v>142</v>
      </c>
      <c r="AU190" s="190" t="s">
        <v>92</v>
      </c>
      <c r="AY190" s="18" t="s">
        <v>140</v>
      </c>
      <c r="BE190" s="191">
        <f>IF(N190="základní",J190,0)</f>
        <v>0</v>
      </c>
      <c r="BF190" s="191">
        <f>IF(N190="snížená",J190,0)</f>
        <v>0</v>
      </c>
      <c r="BG190" s="191">
        <f>IF(N190="zákl. přenesená",J190,0)</f>
        <v>0</v>
      </c>
      <c r="BH190" s="191">
        <f>IF(N190="sníž. přenesená",J190,0)</f>
        <v>0</v>
      </c>
      <c r="BI190" s="191">
        <f>IF(N190="nulová",J190,0)</f>
        <v>0</v>
      </c>
      <c r="BJ190" s="18" t="s">
        <v>90</v>
      </c>
      <c r="BK190" s="191">
        <f>ROUND(I190*H190,2)</f>
        <v>0</v>
      </c>
      <c r="BL190" s="18" t="s">
        <v>147</v>
      </c>
      <c r="BM190" s="190" t="s">
        <v>212</v>
      </c>
    </row>
    <row r="191" s="2" customFormat="1">
      <c r="A191" s="37"/>
      <c r="B191" s="38"/>
      <c r="C191" s="37"/>
      <c r="D191" s="192" t="s">
        <v>149</v>
      </c>
      <c r="E191" s="37"/>
      <c r="F191" s="193" t="s">
        <v>211</v>
      </c>
      <c r="G191" s="37"/>
      <c r="H191" s="37"/>
      <c r="I191" s="194"/>
      <c r="J191" s="37"/>
      <c r="K191" s="37"/>
      <c r="L191" s="38"/>
      <c r="M191" s="195"/>
      <c r="N191" s="196"/>
      <c r="O191" s="76"/>
      <c r="P191" s="76"/>
      <c r="Q191" s="76"/>
      <c r="R191" s="76"/>
      <c r="S191" s="76"/>
      <c r="T191" s="77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8" t="s">
        <v>149</v>
      </c>
      <c r="AU191" s="18" t="s">
        <v>92</v>
      </c>
    </row>
    <row r="192" s="13" customFormat="1">
      <c r="A192" s="13"/>
      <c r="B192" s="197"/>
      <c r="C192" s="13"/>
      <c r="D192" s="192" t="s">
        <v>150</v>
      </c>
      <c r="E192" s="198" t="s">
        <v>1</v>
      </c>
      <c r="F192" s="199" t="s">
        <v>213</v>
      </c>
      <c r="G192" s="13"/>
      <c r="H192" s="198" t="s">
        <v>1</v>
      </c>
      <c r="I192" s="200"/>
      <c r="J192" s="13"/>
      <c r="K192" s="13"/>
      <c r="L192" s="197"/>
      <c r="M192" s="201"/>
      <c r="N192" s="202"/>
      <c r="O192" s="202"/>
      <c r="P192" s="202"/>
      <c r="Q192" s="202"/>
      <c r="R192" s="202"/>
      <c r="S192" s="202"/>
      <c r="T192" s="20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98" t="s">
        <v>150</v>
      </c>
      <c r="AU192" s="198" t="s">
        <v>92</v>
      </c>
      <c r="AV192" s="13" t="s">
        <v>90</v>
      </c>
      <c r="AW192" s="13" t="s">
        <v>36</v>
      </c>
      <c r="AX192" s="13" t="s">
        <v>83</v>
      </c>
      <c r="AY192" s="198" t="s">
        <v>140</v>
      </c>
    </row>
    <row r="193" s="14" customFormat="1">
      <c r="A193" s="14"/>
      <c r="B193" s="204"/>
      <c r="C193" s="14"/>
      <c r="D193" s="192" t="s">
        <v>150</v>
      </c>
      <c r="E193" s="205" t="s">
        <v>1</v>
      </c>
      <c r="F193" s="206" t="s">
        <v>165</v>
      </c>
      <c r="G193" s="14"/>
      <c r="H193" s="207">
        <v>30</v>
      </c>
      <c r="I193" s="208"/>
      <c r="J193" s="14"/>
      <c r="K193" s="14"/>
      <c r="L193" s="204"/>
      <c r="M193" s="209"/>
      <c r="N193" s="210"/>
      <c r="O193" s="210"/>
      <c r="P193" s="210"/>
      <c r="Q193" s="210"/>
      <c r="R193" s="210"/>
      <c r="S193" s="210"/>
      <c r="T193" s="21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05" t="s">
        <v>150</v>
      </c>
      <c r="AU193" s="205" t="s">
        <v>92</v>
      </c>
      <c r="AV193" s="14" t="s">
        <v>92</v>
      </c>
      <c r="AW193" s="14" t="s">
        <v>36</v>
      </c>
      <c r="AX193" s="14" t="s">
        <v>83</v>
      </c>
      <c r="AY193" s="205" t="s">
        <v>140</v>
      </c>
    </row>
    <row r="194" s="15" customFormat="1">
      <c r="A194" s="15"/>
      <c r="B194" s="212"/>
      <c r="C194" s="15"/>
      <c r="D194" s="192" t="s">
        <v>150</v>
      </c>
      <c r="E194" s="213" t="s">
        <v>1</v>
      </c>
      <c r="F194" s="214" t="s">
        <v>153</v>
      </c>
      <c r="G194" s="15"/>
      <c r="H194" s="215">
        <v>30</v>
      </c>
      <c r="I194" s="216"/>
      <c r="J194" s="15"/>
      <c r="K194" s="15"/>
      <c r="L194" s="212"/>
      <c r="M194" s="217"/>
      <c r="N194" s="218"/>
      <c r="O194" s="218"/>
      <c r="P194" s="218"/>
      <c r="Q194" s="218"/>
      <c r="R194" s="218"/>
      <c r="S194" s="218"/>
      <c r="T194" s="219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13" t="s">
        <v>150</v>
      </c>
      <c r="AU194" s="213" t="s">
        <v>92</v>
      </c>
      <c r="AV194" s="15" t="s">
        <v>147</v>
      </c>
      <c r="AW194" s="15" t="s">
        <v>36</v>
      </c>
      <c r="AX194" s="15" t="s">
        <v>90</v>
      </c>
      <c r="AY194" s="213" t="s">
        <v>140</v>
      </c>
    </row>
    <row r="195" s="2" customFormat="1" ht="21.75" customHeight="1">
      <c r="A195" s="37"/>
      <c r="B195" s="178"/>
      <c r="C195" s="179" t="s">
        <v>214</v>
      </c>
      <c r="D195" s="179" t="s">
        <v>142</v>
      </c>
      <c r="E195" s="180" t="s">
        <v>215</v>
      </c>
      <c r="F195" s="181" t="s">
        <v>216</v>
      </c>
      <c r="G195" s="182" t="s">
        <v>161</v>
      </c>
      <c r="H195" s="183">
        <v>55</v>
      </c>
      <c r="I195" s="184"/>
      <c r="J195" s="185">
        <f>ROUND(I195*H195,2)</f>
        <v>0</v>
      </c>
      <c r="K195" s="181" t="s">
        <v>146</v>
      </c>
      <c r="L195" s="38"/>
      <c r="M195" s="186" t="s">
        <v>1</v>
      </c>
      <c r="N195" s="187" t="s">
        <v>48</v>
      </c>
      <c r="O195" s="76"/>
      <c r="P195" s="188">
        <f>O195*H195</f>
        <v>0</v>
      </c>
      <c r="Q195" s="188">
        <v>0</v>
      </c>
      <c r="R195" s="188">
        <f>Q195*H195</f>
        <v>0</v>
      </c>
      <c r="S195" s="188">
        <v>0</v>
      </c>
      <c r="T195" s="18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90" t="s">
        <v>147</v>
      </c>
      <c r="AT195" s="190" t="s">
        <v>142</v>
      </c>
      <c r="AU195" s="190" t="s">
        <v>92</v>
      </c>
      <c r="AY195" s="18" t="s">
        <v>140</v>
      </c>
      <c r="BE195" s="191">
        <f>IF(N195="základní",J195,0)</f>
        <v>0</v>
      </c>
      <c r="BF195" s="191">
        <f>IF(N195="snížená",J195,0)</f>
        <v>0</v>
      </c>
      <c r="BG195" s="191">
        <f>IF(N195="zákl. přenesená",J195,0)</f>
        <v>0</v>
      </c>
      <c r="BH195" s="191">
        <f>IF(N195="sníž. přenesená",J195,0)</f>
        <v>0</v>
      </c>
      <c r="BI195" s="191">
        <f>IF(N195="nulová",J195,0)</f>
        <v>0</v>
      </c>
      <c r="BJ195" s="18" t="s">
        <v>90</v>
      </c>
      <c r="BK195" s="191">
        <f>ROUND(I195*H195,2)</f>
        <v>0</v>
      </c>
      <c r="BL195" s="18" t="s">
        <v>147</v>
      </c>
      <c r="BM195" s="190" t="s">
        <v>217</v>
      </c>
    </row>
    <row r="196" s="2" customFormat="1">
      <c r="A196" s="37"/>
      <c r="B196" s="38"/>
      <c r="C196" s="37"/>
      <c r="D196" s="192" t="s">
        <v>149</v>
      </c>
      <c r="E196" s="37"/>
      <c r="F196" s="193" t="s">
        <v>216</v>
      </c>
      <c r="G196" s="37"/>
      <c r="H196" s="37"/>
      <c r="I196" s="194"/>
      <c r="J196" s="37"/>
      <c r="K196" s="37"/>
      <c r="L196" s="38"/>
      <c r="M196" s="195"/>
      <c r="N196" s="196"/>
      <c r="O196" s="76"/>
      <c r="P196" s="76"/>
      <c r="Q196" s="76"/>
      <c r="R196" s="76"/>
      <c r="S196" s="76"/>
      <c r="T196" s="77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8" t="s">
        <v>149</v>
      </c>
      <c r="AU196" s="18" t="s">
        <v>92</v>
      </c>
    </row>
    <row r="197" s="13" customFormat="1">
      <c r="A197" s="13"/>
      <c r="B197" s="197"/>
      <c r="C197" s="13"/>
      <c r="D197" s="192" t="s">
        <v>150</v>
      </c>
      <c r="E197" s="198" t="s">
        <v>1</v>
      </c>
      <c r="F197" s="199" t="s">
        <v>218</v>
      </c>
      <c r="G197" s="13"/>
      <c r="H197" s="198" t="s">
        <v>1</v>
      </c>
      <c r="I197" s="200"/>
      <c r="J197" s="13"/>
      <c r="K197" s="13"/>
      <c r="L197" s="197"/>
      <c r="M197" s="201"/>
      <c r="N197" s="202"/>
      <c r="O197" s="202"/>
      <c r="P197" s="202"/>
      <c r="Q197" s="202"/>
      <c r="R197" s="202"/>
      <c r="S197" s="202"/>
      <c r="T197" s="20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98" t="s">
        <v>150</v>
      </c>
      <c r="AU197" s="198" t="s">
        <v>92</v>
      </c>
      <c r="AV197" s="13" t="s">
        <v>90</v>
      </c>
      <c r="AW197" s="13" t="s">
        <v>36</v>
      </c>
      <c r="AX197" s="13" t="s">
        <v>83</v>
      </c>
      <c r="AY197" s="198" t="s">
        <v>140</v>
      </c>
    </row>
    <row r="198" s="14" customFormat="1">
      <c r="A198" s="14"/>
      <c r="B198" s="204"/>
      <c r="C198" s="14"/>
      <c r="D198" s="192" t="s">
        <v>150</v>
      </c>
      <c r="E198" s="205" t="s">
        <v>1</v>
      </c>
      <c r="F198" s="206" t="s">
        <v>170</v>
      </c>
      <c r="G198" s="14"/>
      <c r="H198" s="207">
        <v>55</v>
      </c>
      <c r="I198" s="208"/>
      <c r="J198" s="14"/>
      <c r="K198" s="14"/>
      <c r="L198" s="204"/>
      <c r="M198" s="209"/>
      <c r="N198" s="210"/>
      <c r="O198" s="210"/>
      <c r="P198" s="210"/>
      <c r="Q198" s="210"/>
      <c r="R198" s="210"/>
      <c r="S198" s="210"/>
      <c r="T198" s="21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05" t="s">
        <v>150</v>
      </c>
      <c r="AU198" s="205" t="s">
        <v>92</v>
      </c>
      <c r="AV198" s="14" t="s">
        <v>92</v>
      </c>
      <c r="AW198" s="14" t="s">
        <v>36</v>
      </c>
      <c r="AX198" s="14" t="s">
        <v>83</v>
      </c>
      <c r="AY198" s="205" t="s">
        <v>140</v>
      </c>
    </row>
    <row r="199" s="15" customFormat="1">
      <c r="A199" s="15"/>
      <c r="B199" s="212"/>
      <c r="C199" s="15"/>
      <c r="D199" s="192" t="s">
        <v>150</v>
      </c>
      <c r="E199" s="213" t="s">
        <v>1</v>
      </c>
      <c r="F199" s="214" t="s">
        <v>153</v>
      </c>
      <c r="G199" s="15"/>
      <c r="H199" s="215">
        <v>55</v>
      </c>
      <c r="I199" s="216"/>
      <c r="J199" s="15"/>
      <c r="K199" s="15"/>
      <c r="L199" s="212"/>
      <c r="M199" s="217"/>
      <c r="N199" s="218"/>
      <c r="O199" s="218"/>
      <c r="P199" s="218"/>
      <c r="Q199" s="218"/>
      <c r="R199" s="218"/>
      <c r="S199" s="218"/>
      <c r="T199" s="219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13" t="s">
        <v>150</v>
      </c>
      <c r="AU199" s="213" t="s">
        <v>92</v>
      </c>
      <c r="AV199" s="15" t="s">
        <v>147</v>
      </c>
      <c r="AW199" s="15" t="s">
        <v>36</v>
      </c>
      <c r="AX199" s="15" t="s">
        <v>90</v>
      </c>
      <c r="AY199" s="213" t="s">
        <v>140</v>
      </c>
    </row>
    <row r="200" s="2" customFormat="1" ht="21.75" customHeight="1">
      <c r="A200" s="37"/>
      <c r="B200" s="178"/>
      <c r="C200" s="179" t="s">
        <v>219</v>
      </c>
      <c r="D200" s="179" t="s">
        <v>142</v>
      </c>
      <c r="E200" s="180" t="s">
        <v>220</v>
      </c>
      <c r="F200" s="181" t="s">
        <v>221</v>
      </c>
      <c r="G200" s="182" t="s">
        <v>161</v>
      </c>
      <c r="H200" s="183">
        <v>25</v>
      </c>
      <c r="I200" s="184"/>
      <c r="J200" s="185">
        <f>ROUND(I200*H200,2)</f>
        <v>0</v>
      </c>
      <c r="K200" s="181" t="s">
        <v>146</v>
      </c>
      <c r="L200" s="38"/>
      <c r="M200" s="186" t="s">
        <v>1</v>
      </c>
      <c r="N200" s="187" t="s">
        <v>48</v>
      </c>
      <c r="O200" s="76"/>
      <c r="P200" s="188">
        <f>O200*H200</f>
        <v>0</v>
      </c>
      <c r="Q200" s="188">
        <v>0</v>
      </c>
      <c r="R200" s="188">
        <f>Q200*H200</f>
        <v>0</v>
      </c>
      <c r="S200" s="188">
        <v>0</v>
      </c>
      <c r="T200" s="189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190" t="s">
        <v>147</v>
      </c>
      <c r="AT200" s="190" t="s">
        <v>142</v>
      </c>
      <c r="AU200" s="190" t="s">
        <v>92</v>
      </c>
      <c r="AY200" s="18" t="s">
        <v>140</v>
      </c>
      <c r="BE200" s="191">
        <f>IF(N200="základní",J200,0)</f>
        <v>0</v>
      </c>
      <c r="BF200" s="191">
        <f>IF(N200="snížená",J200,0)</f>
        <v>0</v>
      </c>
      <c r="BG200" s="191">
        <f>IF(N200="zákl. přenesená",J200,0)</f>
        <v>0</v>
      </c>
      <c r="BH200" s="191">
        <f>IF(N200="sníž. přenesená",J200,0)</f>
        <v>0</v>
      </c>
      <c r="BI200" s="191">
        <f>IF(N200="nulová",J200,0)</f>
        <v>0</v>
      </c>
      <c r="BJ200" s="18" t="s">
        <v>90</v>
      </c>
      <c r="BK200" s="191">
        <f>ROUND(I200*H200,2)</f>
        <v>0</v>
      </c>
      <c r="BL200" s="18" t="s">
        <v>147</v>
      </c>
      <c r="BM200" s="190" t="s">
        <v>222</v>
      </c>
    </row>
    <row r="201" s="2" customFormat="1">
      <c r="A201" s="37"/>
      <c r="B201" s="38"/>
      <c r="C201" s="37"/>
      <c r="D201" s="192" t="s">
        <v>149</v>
      </c>
      <c r="E201" s="37"/>
      <c r="F201" s="193" t="s">
        <v>221</v>
      </c>
      <c r="G201" s="37"/>
      <c r="H201" s="37"/>
      <c r="I201" s="194"/>
      <c r="J201" s="37"/>
      <c r="K201" s="37"/>
      <c r="L201" s="38"/>
      <c r="M201" s="195"/>
      <c r="N201" s="196"/>
      <c r="O201" s="76"/>
      <c r="P201" s="76"/>
      <c r="Q201" s="76"/>
      <c r="R201" s="76"/>
      <c r="S201" s="76"/>
      <c r="T201" s="77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8" t="s">
        <v>149</v>
      </c>
      <c r="AU201" s="18" t="s">
        <v>92</v>
      </c>
    </row>
    <row r="202" s="13" customFormat="1">
      <c r="A202" s="13"/>
      <c r="B202" s="197"/>
      <c r="C202" s="13"/>
      <c r="D202" s="192" t="s">
        <v>150</v>
      </c>
      <c r="E202" s="198" t="s">
        <v>1</v>
      </c>
      <c r="F202" s="199" t="s">
        <v>223</v>
      </c>
      <c r="G202" s="13"/>
      <c r="H202" s="198" t="s">
        <v>1</v>
      </c>
      <c r="I202" s="200"/>
      <c r="J202" s="13"/>
      <c r="K202" s="13"/>
      <c r="L202" s="197"/>
      <c r="M202" s="201"/>
      <c r="N202" s="202"/>
      <c r="O202" s="202"/>
      <c r="P202" s="202"/>
      <c r="Q202" s="202"/>
      <c r="R202" s="202"/>
      <c r="S202" s="202"/>
      <c r="T202" s="20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98" t="s">
        <v>150</v>
      </c>
      <c r="AU202" s="198" t="s">
        <v>92</v>
      </c>
      <c r="AV202" s="13" t="s">
        <v>90</v>
      </c>
      <c r="AW202" s="13" t="s">
        <v>36</v>
      </c>
      <c r="AX202" s="13" t="s">
        <v>83</v>
      </c>
      <c r="AY202" s="198" t="s">
        <v>140</v>
      </c>
    </row>
    <row r="203" s="14" customFormat="1">
      <c r="A203" s="14"/>
      <c r="B203" s="204"/>
      <c r="C203" s="14"/>
      <c r="D203" s="192" t="s">
        <v>150</v>
      </c>
      <c r="E203" s="205" t="s">
        <v>1</v>
      </c>
      <c r="F203" s="206" t="s">
        <v>224</v>
      </c>
      <c r="G203" s="14"/>
      <c r="H203" s="207">
        <v>25</v>
      </c>
      <c r="I203" s="208"/>
      <c r="J203" s="14"/>
      <c r="K203" s="14"/>
      <c r="L203" s="204"/>
      <c r="M203" s="209"/>
      <c r="N203" s="210"/>
      <c r="O203" s="210"/>
      <c r="P203" s="210"/>
      <c r="Q203" s="210"/>
      <c r="R203" s="210"/>
      <c r="S203" s="210"/>
      <c r="T203" s="21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05" t="s">
        <v>150</v>
      </c>
      <c r="AU203" s="205" t="s">
        <v>92</v>
      </c>
      <c r="AV203" s="14" t="s">
        <v>92</v>
      </c>
      <c r="AW203" s="14" t="s">
        <v>36</v>
      </c>
      <c r="AX203" s="14" t="s">
        <v>83</v>
      </c>
      <c r="AY203" s="205" t="s">
        <v>140</v>
      </c>
    </row>
    <row r="204" s="15" customFormat="1">
      <c r="A204" s="15"/>
      <c r="B204" s="212"/>
      <c r="C204" s="15"/>
      <c r="D204" s="192" t="s">
        <v>150</v>
      </c>
      <c r="E204" s="213" t="s">
        <v>1</v>
      </c>
      <c r="F204" s="214" t="s">
        <v>153</v>
      </c>
      <c r="G204" s="15"/>
      <c r="H204" s="215">
        <v>25</v>
      </c>
      <c r="I204" s="216"/>
      <c r="J204" s="15"/>
      <c r="K204" s="15"/>
      <c r="L204" s="212"/>
      <c r="M204" s="217"/>
      <c r="N204" s="218"/>
      <c r="O204" s="218"/>
      <c r="P204" s="218"/>
      <c r="Q204" s="218"/>
      <c r="R204" s="218"/>
      <c r="S204" s="218"/>
      <c r="T204" s="219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13" t="s">
        <v>150</v>
      </c>
      <c r="AU204" s="213" t="s">
        <v>92</v>
      </c>
      <c r="AV204" s="15" t="s">
        <v>147</v>
      </c>
      <c r="AW204" s="15" t="s">
        <v>36</v>
      </c>
      <c r="AX204" s="15" t="s">
        <v>90</v>
      </c>
      <c r="AY204" s="213" t="s">
        <v>140</v>
      </c>
    </row>
    <row r="205" s="2" customFormat="1" ht="21.75" customHeight="1">
      <c r="A205" s="37"/>
      <c r="B205" s="178"/>
      <c r="C205" s="179" t="s">
        <v>8</v>
      </c>
      <c r="D205" s="179" t="s">
        <v>142</v>
      </c>
      <c r="E205" s="180" t="s">
        <v>225</v>
      </c>
      <c r="F205" s="181" t="s">
        <v>226</v>
      </c>
      <c r="G205" s="182" t="s">
        <v>161</v>
      </c>
      <c r="H205" s="183">
        <v>3</v>
      </c>
      <c r="I205" s="184"/>
      <c r="J205" s="185">
        <f>ROUND(I205*H205,2)</f>
        <v>0</v>
      </c>
      <c r="K205" s="181" t="s">
        <v>146</v>
      </c>
      <c r="L205" s="38"/>
      <c r="M205" s="186" t="s">
        <v>1</v>
      </c>
      <c r="N205" s="187" t="s">
        <v>48</v>
      </c>
      <c r="O205" s="76"/>
      <c r="P205" s="188">
        <f>O205*H205</f>
        <v>0</v>
      </c>
      <c r="Q205" s="188">
        <v>0</v>
      </c>
      <c r="R205" s="188">
        <f>Q205*H205</f>
        <v>0</v>
      </c>
      <c r="S205" s="188">
        <v>0</v>
      </c>
      <c r="T205" s="189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90" t="s">
        <v>147</v>
      </c>
      <c r="AT205" s="190" t="s">
        <v>142</v>
      </c>
      <c r="AU205" s="190" t="s">
        <v>92</v>
      </c>
      <c r="AY205" s="18" t="s">
        <v>140</v>
      </c>
      <c r="BE205" s="191">
        <f>IF(N205="základní",J205,0)</f>
        <v>0</v>
      </c>
      <c r="BF205" s="191">
        <f>IF(N205="snížená",J205,0)</f>
        <v>0</v>
      </c>
      <c r="BG205" s="191">
        <f>IF(N205="zákl. přenesená",J205,0)</f>
        <v>0</v>
      </c>
      <c r="BH205" s="191">
        <f>IF(N205="sníž. přenesená",J205,0)</f>
        <v>0</v>
      </c>
      <c r="BI205" s="191">
        <f>IF(N205="nulová",J205,0)</f>
        <v>0</v>
      </c>
      <c r="BJ205" s="18" t="s">
        <v>90</v>
      </c>
      <c r="BK205" s="191">
        <f>ROUND(I205*H205,2)</f>
        <v>0</v>
      </c>
      <c r="BL205" s="18" t="s">
        <v>147</v>
      </c>
      <c r="BM205" s="190" t="s">
        <v>227</v>
      </c>
    </row>
    <row r="206" s="2" customFormat="1">
      <c r="A206" s="37"/>
      <c r="B206" s="38"/>
      <c r="C206" s="37"/>
      <c r="D206" s="192" t="s">
        <v>149</v>
      </c>
      <c r="E206" s="37"/>
      <c r="F206" s="193" t="s">
        <v>226</v>
      </c>
      <c r="G206" s="37"/>
      <c r="H206" s="37"/>
      <c r="I206" s="194"/>
      <c r="J206" s="37"/>
      <c r="K206" s="37"/>
      <c r="L206" s="38"/>
      <c r="M206" s="195"/>
      <c r="N206" s="196"/>
      <c r="O206" s="76"/>
      <c r="P206" s="76"/>
      <c r="Q206" s="76"/>
      <c r="R206" s="76"/>
      <c r="S206" s="76"/>
      <c r="T206" s="77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8" t="s">
        <v>149</v>
      </c>
      <c r="AU206" s="18" t="s">
        <v>92</v>
      </c>
    </row>
    <row r="207" s="13" customFormat="1">
      <c r="A207" s="13"/>
      <c r="B207" s="197"/>
      <c r="C207" s="13"/>
      <c r="D207" s="192" t="s">
        <v>150</v>
      </c>
      <c r="E207" s="198" t="s">
        <v>1</v>
      </c>
      <c r="F207" s="199" t="s">
        <v>228</v>
      </c>
      <c r="G207" s="13"/>
      <c r="H207" s="198" t="s">
        <v>1</v>
      </c>
      <c r="I207" s="200"/>
      <c r="J207" s="13"/>
      <c r="K207" s="13"/>
      <c r="L207" s="197"/>
      <c r="M207" s="201"/>
      <c r="N207" s="202"/>
      <c r="O207" s="202"/>
      <c r="P207" s="202"/>
      <c r="Q207" s="202"/>
      <c r="R207" s="202"/>
      <c r="S207" s="202"/>
      <c r="T207" s="20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98" t="s">
        <v>150</v>
      </c>
      <c r="AU207" s="198" t="s">
        <v>92</v>
      </c>
      <c r="AV207" s="13" t="s">
        <v>90</v>
      </c>
      <c r="AW207" s="13" t="s">
        <v>36</v>
      </c>
      <c r="AX207" s="13" t="s">
        <v>83</v>
      </c>
      <c r="AY207" s="198" t="s">
        <v>140</v>
      </c>
    </row>
    <row r="208" s="14" customFormat="1">
      <c r="A208" s="14"/>
      <c r="B208" s="204"/>
      <c r="C208" s="14"/>
      <c r="D208" s="192" t="s">
        <v>150</v>
      </c>
      <c r="E208" s="205" t="s">
        <v>1</v>
      </c>
      <c r="F208" s="206" t="s">
        <v>158</v>
      </c>
      <c r="G208" s="14"/>
      <c r="H208" s="207">
        <v>3</v>
      </c>
      <c r="I208" s="208"/>
      <c r="J208" s="14"/>
      <c r="K208" s="14"/>
      <c r="L208" s="204"/>
      <c r="M208" s="209"/>
      <c r="N208" s="210"/>
      <c r="O208" s="210"/>
      <c r="P208" s="210"/>
      <c r="Q208" s="210"/>
      <c r="R208" s="210"/>
      <c r="S208" s="210"/>
      <c r="T208" s="21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05" t="s">
        <v>150</v>
      </c>
      <c r="AU208" s="205" t="s">
        <v>92</v>
      </c>
      <c r="AV208" s="14" t="s">
        <v>92</v>
      </c>
      <c r="AW208" s="14" t="s">
        <v>36</v>
      </c>
      <c r="AX208" s="14" t="s">
        <v>83</v>
      </c>
      <c r="AY208" s="205" t="s">
        <v>140</v>
      </c>
    </row>
    <row r="209" s="15" customFormat="1">
      <c r="A209" s="15"/>
      <c r="B209" s="212"/>
      <c r="C209" s="15"/>
      <c r="D209" s="192" t="s">
        <v>150</v>
      </c>
      <c r="E209" s="213" t="s">
        <v>1</v>
      </c>
      <c r="F209" s="214" t="s">
        <v>153</v>
      </c>
      <c r="G209" s="15"/>
      <c r="H209" s="215">
        <v>3</v>
      </c>
      <c r="I209" s="216"/>
      <c r="J209" s="15"/>
      <c r="K209" s="15"/>
      <c r="L209" s="212"/>
      <c r="M209" s="217"/>
      <c r="N209" s="218"/>
      <c r="O209" s="218"/>
      <c r="P209" s="218"/>
      <c r="Q209" s="218"/>
      <c r="R209" s="218"/>
      <c r="S209" s="218"/>
      <c r="T209" s="219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13" t="s">
        <v>150</v>
      </c>
      <c r="AU209" s="213" t="s">
        <v>92</v>
      </c>
      <c r="AV209" s="15" t="s">
        <v>147</v>
      </c>
      <c r="AW209" s="15" t="s">
        <v>36</v>
      </c>
      <c r="AX209" s="15" t="s">
        <v>90</v>
      </c>
      <c r="AY209" s="213" t="s">
        <v>140</v>
      </c>
    </row>
    <row r="210" s="2" customFormat="1" ht="21.75" customHeight="1">
      <c r="A210" s="37"/>
      <c r="B210" s="178"/>
      <c r="C210" s="179" t="s">
        <v>229</v>
      </c>
      <c r="D210" s="179" t="s">
        <v>142</v>
      </c>
      <c r="E210" s="180" t="s">
        <v>230</v>
      </c>
      <c r="F210" s="181" t="s">
        <v>231</v>
      </c>
      <c r="G210" s="182" t="s">
        <v>161</v>
      </c>
      <c r="H210" s="183">
        <v>3</v>
      </c>
      <c r="I210" s="184"/>
      <c r="J210" s="185">
        <f>ROUND(I210*H210,2)</f>
        <v>0</v>
      </c>
      <c r="K210" s="181" t="s">
        <v>146</v>
      </c>
      <c r="L210" s="38"/>
      <c r="M210" s="186" t="s">
        <v>1</v>
      </c>
      <c r="N210" s="187" t="s">
        <v>48</v>
      </c>
      <c r="O210" s="76"/>
      <c r="P210" s="188">
        <f>O210*H210</f>
        <v>0</v>
      </c>
      <c r="Q210" s="188">
        <v>0</v>
      </c>
      <c r="R210" s="188">
        <f>Q210*H210</f>
        <v>0</v>
      </c>
      <c r="S210" s="188">
        <v>0</v>
      </c>
      <c r="T210" s="189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190" t="s">
        <v>147</v>
      </c>
      <c r="AT210" s="190" t="s">
        <v>142</v>
      </c>
      <c r="AU210" s="190" t="s">
        <v>92</v>
      </c>
      <c r="AY210" s="18" t="s">
        <v>140</v>
      </c>
      <c r="BE210" s="191">
        <f>IF(N210="základní",J210,0)</f>
        <v>0</v>
      </c>
      <c r="BF210" s="191">
        <f>IF(N210="snížená",J210,0)</f>
        <v>0</v>
      </c>
      <c r="BG210" s="191">
        <f>IF(N210="zákl. přenesená",J210,0)</f>
        <v>0</v>
      </c>
      <c r="BH210" s="191">
        <f>IF(N210="sníž. přenesená",J210,0)</f>
        <v>0</v>
      </c>
      <c r="BI210" s="191">
        <f>IF(N210="nulová",J210,0)</f>
        <v>0</v>
      </c>
      <c r="BJ210" s="18" t="s">
        <v>90</v>
      </c>
      <c r="BK210" s="191">
        <f>ROUND(I210*H210,2)</f>
        <v>0</v>
      </c>
      <c r="BL210" s="18" t="s">
        <v>147</v>
      </c>
      <c r="BM210" s="190" t="s">
        <v>232</v>
      </c>
    </row>
    <row r="211" s="2" customFormat="1">
      <c r="A211" s="37"/>
      <c r="B211" s="38"/>
      <c r="C211" s="37"/>
      <c r="D211" s="192" t="s">
        <v>149</v>
      </c>
      <c r="E211" s="37"/>
      <c r="F211" s="193" t="s">
        <v>231</v>
      </c>
      <c r="G211" s="37"/>
      <c r="H211" s="37"/>
      <c r="I211" s="194"/>
      <c r="J211" s="37"/>
      <c r="K211" s="37"/>
      <c r="L211" s="38"/>
      <c r="M211" s="195"/>
      <c r="N211" s="196"/>
      <c r="O211" s="76"/>
      <c r="P211" s="76"/>
      <c r="Q211" s="76"/>
      <c r="R211" s="76"/>
      <c r="S211" s="76"/>
      <c r="T211" s="77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8" t="s">
        <v>149</v>
      </c>
      <c r="AU211" s="18" t="s">
        <v>92</v>
      </c>
    </row>
    <row r="212" s="13" customFormat="1">
      <c r="A212" s="13"/>
      <c r="B212" s="197"/>
      <c r="C212" s="13"/>
      <c r="D212" s="192" t="s">
        <v>150</v>
      </c>
      <c r="E212" s="198" t="s">
        <v>1</v>
      </c>
      <c r="F212" s="199" t="s">
        <v>233</v>
      </c>
      <c r="G212" s="13"/>
      <c r="H212" s="198" t="s">
        <v>1</v>
      </c>
      <c r="I212" s="200"/>
      <c r="J212" s="13"/>
      <c r="K212" s="13"/>
      <c r="L212" s="197"/>
      <c r="M212" s="201"/>
      <c r="N212" s="202"/>
      <c r="O212" s="202"/>
      <c r="P212" s="202"/>
      <c r="Q212" s="202"/>
      <c r="R212" s="202"/>
      <c r="S212" s="202"/>
      <c r="T212" s="20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98" t="s">
        <v>150</v>
      </c>
      <c r="AU212" s="198" t="s">
        <v>92</v>
      </c>
      <c r="AV212" s="13" t="s">
        <v>90</v>
      </c>
      <c r="AW212" s="13" t="s">
        <v>36</v>
      </c>
      <c r="AX212" s="13" t="s">
        <v>83</v>
      </c>
      <c r="AY212" s="198" t="s">
        <v>140</v>
      </c>
    </row>
    <row r="213" s="14" customFormat="1">
      <c r="A213" s="14"/>
      <c r="B213" s="204"/>
      <c r="C213" s="14"/>
      <c r="D213" s="192" t="s">
        <v>150</v>
      </c>
      <c r="E213" s="205" t="s">
        <v>1</v>
      </c>
      <c r="F213" s="206" t="s">
        <v>158</v>
      </c>
      <c r="G213" s="14"/>
      <c r="H213" s="207">
        <v>3</v>
      </c>
      <c r="I213" s="208"/>
      <c r="J213" s="14"/>
      <c r="K213" s="14"/>
      <c r="L213" s="204"/>
      <c r="M213" s="209"/>
      <c r="N213" s="210"/>
      <c r="O213" s="210"/>
      <c r="P213" s="210"/>
      <c r="Q213" s="210"/>
      <c r="R213" s="210"/>
      <c r="S213" s="210"/>
      <c r="T213" s="21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05" t="s">
        <v>150</v>
      </c>
      <c r="AU213" s="205" t="s">
        <v>92</v>
      </c>
      <c r="AV213" s="14" t="s">
        <v>92</v>
      </c>
      <c r="AW213" s="14" t="s">
        <v>36</v>
      </c>
      <c r="AX213" s="14" t="s">
        <v>83</v>
      </c>
      <c r="AY213" s="205" t="s">
        <v>140</v>
      </c>
    </row>
    <row r="214" s="15" customFormat="1">
      <c r="A214" s="15"/>
      <c r="B214" s="212"/>
      <c r="C214" s="15"/>
      <c r="D214" s="192" t="s">
        <v>150</v>
      </c>
      <c r="E214" s="213" t="s">
        <v>1</v>
      </c>
      <c r="F214" s="214" t="s">
        <v>153</v>
      </c>
      <c r="G214" s="15"/>
      <c r="H214" s="215">
        <v>3</v>
      </c>
      <c r="I214" s="216"/>
      <c r="J214" s="15"/>
      <c r="K214" s="15"/>
      <c r="L214" s="212"/>
      <c r="M214" s="217"/>
      <c r="N214" s="218"/>
      <c r="O214" s="218"/>
      <c r="P214" s="218"/>
      <c r="Q214" s="218"/>
      <c r="R214" s="218"/>
      <c r="S214" s="218"/>
      <c r="T214" s="219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13" t="s">
        <v>150</v>
      </c>
      <c r="AU214" s="213" t="s">
        <v>92</v>
      </c>
      <c r="AV214" s="15" t="s">
        <v>147</v>
      </c>
      <c r="AW214" s="15" t="s">
        <v>36</v>
      </c>
      <c r="AX214" s="15" t="s">
        <v>90</v>
      </c>
      <c r="AY214" s="213" t="s">
        <v>140</v>
      </c>
    </row>
    <row r="215" s="2" customFormat="1" ht="16.5" customHeight="1">
      <c r="A215" s="37"/>
      <c r="B215" s="178"/>
      <c r="C215" s="179" t="s">
        <v>234</v>
      </c>
      <c r="D215" s="179" t="s">
        <v>142</v>
      </c>
      <c r="E215" s="180" t="s">
        <v>235</v>
      </c>
      <c r="F215" s="181" t="s">
        <v>236</v>
      </c>
      <c r="G215" s="182" t="s">
        <v>145</v>
      </c>
      <c r="H215" s="183">
        <v>751.99000000000001</v>
      </c>
      <c r="I215" s="184"/>
      <c r="J215" s="185">
        <f>ROUND(I215*H215,2)</f>
        <v>0</v>
      </c>
      <c r="K215" s="181" t="s">
        <v>146</v>
      </c>
      <c r="L215" s="38"/>
      <c r="M215" s="186" t="s">
        <v>1</v>
      </c>
      <c r="N215" s="187" t="s">
        <v>48</v>
      </c>
      <c r="O215" s="76"/>
      <c r="P215" s="188">
        <f>O215*H215</f>
        <v>0</v>
      </c>
      <c r="Q215" s="188">
        <v>0</v>
      </c>
      <c r="R215" s="188">
        <f>Q215*H215</f>
        <v>0</v>
      </c>
      <c r="S215" s="188">
        <v>0</v>
      </c>
      <c r="T215" s="189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190" t="s">
        <v>147</v>
      </c>
      <c r="AT215" s="190" t="s">
        <v>142</v>
      </c>
      <c r="AU215" s="190" t="s">
        <v>92</v>
      </c>
      <c r="AY215" s="18" t="s">
        <v>140</v>
      </c>
      <c r="BE215" s="191">
        <f>IF(N215="základní",J215,0)</f>
        <v>0</v>
      </c>
      <c r="BF215" s="191">
        <f>IF(N215="snížená",J215,0)</f>
        <v>0</v>
      </c>
      <c r="BG215" s="191">
        <f>IF(N215="zákl. přenesená",J215,0)</f>
        <v>0</v>
      </c>
      <c r="BH215" s="191">
        <f>IF(N215="sníž. přenesená",J215,0)</f>
        <v>0</v>
      </c>
      <c r="BI215" s="191">
        <f>IF(N215="nulová",J215,0)</f>
        <v>0</v>
      </c>
      <c r="BJ215" s="18" t="s">
        <v>90</v>
      </c>
      <c r="BK215" s="191">
        <f>ROUND(I215*H215,2)</f>
        <v>0</v>
      </c>
      <c r="BL215" s="18" t="s">
        <v>147</v>
      </c>
      <c r="BM215" s="190" t="s">
        <v>237</v>
      </c>
    </row>
    <row r="216" s="2" customFormat="1">
      <c r="A216" s="37"/>
      <c r="B216" s="38"/>
      <c r="C216" s="37"/>
      <c r="D216" s="192" t="s">
        <v>149</v>
      </c>
      <c r="E216" s="37"/>
      <c r="F216" s="193" t="s">
        <v>236</v>
      </c>
      <c r="G216" s="37"/>
      <c r="H216" s="37"/>
      <c r="I216" s="194"/>
      <c r="J216" s="37"/>
      <c r="K216" s="37"/>
      <c r="L216" s="38"/>
      <c r="M216" s="195"/>
      <c r="N216" s="196"/>
      <c r="O216" s="76"/>
      <c r="P216" s="76"/>
      <c r="Q216" s="76"/>
      <c r="R216" s="76"/>
      <c r="S216" s="76"/>
      <c r="T216" s="77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8" t="s">
        <v>149</v>
      </c>
      <c r="AU216" s="18" t="s">
        <v>92</v>
      </c>
    </row>
    <row r="217" s="13" customFormat="1">
      <c r="A217" s="13"/>
      <c r="B217" s="197"/>
      <c r="C217" s="13"/>
      <c r="D217" s="192" t="s">
        <v>150</v>
      </c>
      <c r="E217" s="198" t="s">
        <v>1</v>
      </c>
      <c r="F217" s="199" t="s">
        <v>238</v>
      </c>
      <c r="G217" s="13"/>
      <c r="H217" s="198" t="s">
        <v>1</v>
      </c>
      <c r="I217" s="200"/>
      <c r="J217" s="13"/>
      <c r="K217" s="13"/>
      <c r="L217" s="197"/>
      <c r="M217" s="201"/>
      <c r="N217" s="202"/>
      <c r="O217" s="202"/>
      <c r="P217" s="202"/>
      <c r="Q217" s="202"/>
      <c r="R217" s="202"/>
      <c r="S217" s="202"/>
      <c r="T217" s="20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98" t="s">
        <v>150</v>
      </c>
      <c r="AU217" s="198" t="s">
        <v>92</v>
      </c>
      <c r="AV217" s="13" t="s">
        <v>90</v>
      </c>
      <c r="AW217" s="13" t="s">
        <v>36</v>
      </c>
      <c r="AX217" s="13" t="s">
        <v>83</v>
      </c>
      <c r="AY217" s="198" t="s">
        <v>140</v>
      </c>
    </row>
    <row r="218" s="14" customFormat="1">
      <c r="A218" s="14"/>
      <c r="B218" s="204"/>
      <c r="C218" s="14"/>
      <c r="D218" s="192" t="s">
        <v>150</v>
      </c>
      <c r="E218" s="205" t="s">
        <v>1</v>
      </c>
      <c r="F218" s="206" t="s">
        <v>239</v>
      </c>
      <c r="G218" s="14"/>
      <c r="H218" s="207">
        <v>751.99000000000001</v>
      </c>
      <c r="I218" s="208"/>
      <c r="J218" s="14"/>
      <c r="K218" s="14"/>
      <c r="L218" s="204"/>
      <c r="M218" s="209"/>
      <c r="N218" s="210"/>
      <c r="O218" s="210"/>
      <c r="P218" s="210"/>
      <c r="Q218" s="210"/>
      <c r="R218" s="210"/>
      <c r="S218" s="210"/>
      <c r="T218" s="21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05" t="s">
        <v>150</v>
      </c>
      <c r="AU218" s="205" t="s">
        <v>92</v>
      </c>
      <c r="AV218" s="14" t="s">
        <v>92</v>
      </c>
      <c r="AW218" s="14" t="s">
        <v>36</v>
      </c>
      <c r="AX218" s="14" t="s">
        <v>83</v>
      </c>
      <c r="AY218" s="205" t="s">
        <v>140</v>
      </c>
    </row>
    <row r="219" s="15" customFormat="1">
      <c r="A219" s="15"/>
      <c r="B219" s="212"/>
      <c r="C219" s="15"/>
      <c r="D219" s="192" t="s">
        <v>150</v>
      </c>
      <c r="E219" s="213" t="s">
        <v>1</v>
      </c>
      <c r="F219" s="214" t="s">
        <v>153</v>
      </c>
      <c r="G219" s="15"/>
      <c r="H219" s="215">
        <v>751.99000000000001</v>
      </c>
      <c r="I219" s="216"/>
      <c r="J219" s="15"/>
      <c r="K219" s="15"/>
      <c r="L219" s="212"/>
      <c r="M219" s="217"/>
      <c r="N219" s="218"/>
      <c r="O219" s="218"/>
      <c r="P219" s="218"/>
      <c r="Q219" s="218"/>
      <c r="R219" s="218"/>
      <c r="S219" s="218"/>
      <c r="T219" s="219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13" t="s">
        <v>150</v>
      </c>
      <c r="AU219" s="213" t="s">
        <v>92</v>
      </c>
      <c r="AV219" s="15" t="s">
        <v>147</v>
      </c>
      <c r="AW219" s="15" t="s">
        <v>36</v>
      </c>
      <c r="AX219" s="15" t="s">
        <v>90</v>
      </c>
      <c r="AY219" s="213" t="s">
        <v>140</v>
      </c>
    </row>
    <row r="220" s="2" customFormat="1" ht="24.15" customHeight="1">
      <c r="A220" s="37"/>
      <c r="B220" s="178"/>
      <c r="C220" s="179" t="s">
        <v>240</v>
      </c>
      <c r="D220" s="179" t="s">
        <v>142</v>
      </c>
      <c r="E220" s="180" t="s">
        <v>241</v>
      </c>
      <c r="F220" s="181" t="s">
        <v>242</v>
      </c>
      <c r="G220" s="182" t="s">
        <v>243</v>
      </c>
      <c r="H220" s="183">
        <v>1130.4010000000001</v>
      </c>
      <c r="I220" s="184"/>
      <c r="J220" s="185">
        <f>ROUND(I220*H220,2)</f>
        <v>0</v>
      </c>
      <c r="K220" s="181" t="s">
        <v>146</v>
      </c>
      <c r="L220" s="38"/>
      <c r="M220" s="186" t="s">
        <v>1</v>
      </c>
      <c r="N220" s="187" t="s">
        <v>48</v>
      </c>
      <c r="O220" s="76"/>
      <c r="P220" s="188">
        <f>O220*H220</f>
        <v>0</v>
      </c>
      <c r="Q220" s="188">
        <v>0</v>
      </c>
      <c r="R220" s="188">
        <f>Q220*H220</f>
        <v>0</v>
      </c>
      <c r="S220" s="188">
        <v>0</v>
      </c>
      <c r="T220" s="189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190" t="s">
        <v>147</v>
      </c>
      <c r="AT220" s="190" t="s">
        <v>142</v>
      </c>
      <c r="AU220" s="190" t="s">
        <v>92</v>
      </c>
      <c r="AY220" s="18" t="s">
        <v>140</v>
      </c>
      <c r="BE220" s="191">
        <f>IF(N220="základní",J220,0)</f>
        <v>0</v>
      </c>
      <c r="BF220" s="191">
        <f>IF(N220="snížená",J220,0)</f>
        <v>0</v>
      </c>
      <c r="BG220" s="191">
        <f>IF(N220="zákl. přenesená",J220,0)</f>
        <v>0</v>
      </c>
      <c r="BH220" s="191">
        <f>IF(N220="sníž. přenesená",J220,0)</f>
        <v>0</v>
      </c>
      <c r="BI220" s="191">
        <f>IF(N220="nulová",J220,0)</f>
        <v>0</v>
      </c>
      <c r="BJ220" s="18" t="s">
        <v>90</v>
      </c>
      <c r="BK220" s="191">
        <f>ROUND(I220*H220,2)</f>
        <v>0</v>
      </c>
      <c r="BL220" s="18" t="s">
        <v>147</v>
      </c>
      <c r="BM220" s="190" t="s">
        <v>244</v>
      </c>
    </row>
    <row r="221" s="2" customFormat="1">
      <c r="A221" s="37"/>
      <c r="B221" s="38"/>
      <c r="C221" s="37"/>
      <c r="D221" s="192" t="s">
        <v>149</v>
      </c>
      <c r="E221" s="37"/>
      <c r="F221" s="193" t="s">
        <v>242</v>
      </c>
      <c r="G221" s="37"/>
      <c r="H221" s="37"/>
      <c r="I221" s="194"/>
      <c r="J221" s="37"/>
      <c r="K221" s="37"/>
      <c r="L221" s="38"/>
      <c r="M221" s="195"/>
      <c r="N221" s="196"/>
      <c r="O221" s="76"/>
      <c r="P221" s="76"/>
      <c r="Q221" s="76"/>
      <c r="R221" s="76"/>
      <c r="S221" s="76"/>
      <c r="T221" s="77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8" t="s">
        <v>149</v>
      </c>
      <c r="AU221" s="18" t="s">
        <v>92</v>
      </c>
    </row>
    <row r="222" s="13" customFormat="1">
      <c r="A222" s="13"/>
      <c r="B222" s="197"/>
      <c r="C222" s="13"/>
      <c r="D222" s="192" t="s">
        <v>150</v>
      </c>
      <c r="E222" s="198" t="s">
        <v>1</v>
      </c>
      <c r="F222" s="199" t="s">
        <v>245</v>
      </c>
      <c r="G222" s="13"/>
      <c r="H222" s="198" t="s">
        <v>1</v>
      </c>
      <c r="I222" s="200"/>
      <c r="J222" s="13"/>
      <c r="K222" s="13"/>
      <c r="L222" s="197"/>
      <c r="M222" s="201"/>
      <c r="N222" s="202"/>
      <c r="O222" s="202"/>
      <c r="P222" s="202"/>
      <c r="Q222" s="202"/>
      <c r="R222" s="202"/>
      <c r="S222" s="202"/>
      <c r="T222" s="20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98" t="s">
        <v>150</v>
      </c>
      <c r="AU222" s="198" t="s">
        <v>92</v>
      </c>
      <c r="AV222" s="13" t="s">
        <v>90</v>
      </c>
      <c r="AW222" s="13" t="s">
        <v>36</v>
      </c>
      <c r="AX222" s="13" t="s">
        <v>83</v>
      </c>
      <c r="AY222" s="198" t="s">
        <v>140</v>
      </c>
    </row>
    <row r="223" s="14" customFormat="1">
      <c r="A223" s="14"/>
      <c r="B223" s="204"/>
      <c r="C223" s="14"/>
      <c r="D223" s="192" t="s">
        <v>150</v>
      </c>
      <c r="E223" s="205" t="s">
        <v>1</v>
      </c>
      <c r="F223" s="206" t="s">
        <v>246</v>
      </c>
      <c r="G223" s="14"/>
      <c r="H223" s="207">
        <v>1193.99</v>
      </c>
      <c r="I223" s="208"/>
      <c r="J223" s="14"/>
      <c r="K223" s="14"/>
      <c r="L223" s="204"/>
      <c r="M223" s="209"/>
      <c r="N223" s="210"/>
      <c r="O223" s="210"/>
      <c r="P223" s="210"/>
      <c r="Q223" s="210"/>
      <c r="R223" s="210"/>
      <c r="S223" s="210"/>
      <c r="T223" s="211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05" t="s">
        <v>150</v>
      </c>
      <c r="AU223" s="205" t="s">
        <v>92</v>
      </c>
      <c r="AV223" s="14" t="s">
        <v>92</v>
      </c>
      <c r="AW223" s="14" t="s">
        <v>36</v>
      </c>
      <c r="AX223" s="14" t="s">
        <v>83</v>
      </c>
      <c r="AY223" s="205" t="s">
        <v>140</v>
      </c>
    </row>
    <row r="224" s="13" customFormat="1">
      <c r="A224" s="13"/>
      <c r="B224" s="197"/>
      <c r="C224" s="13"/>
      <c r="D224" s="192" t="s">
        <v>150</v>
      </c>
      <c r="E224" s="198" t="s">
        <v>1</v>
      </c>
      <c r="F224" s="199" t="s">
        <v>247</v>
      </c>
      <c r="G224" s="13"/>
      <c r="H224" s="198" t="s">
        <v>1</v>
      </c>
      <c r="I224" s="200"/>
      <c r="J224" s="13"/>
      <c r="K224" s="13"/>
      <c r="L224" s="197"/>
      <c r="M224" s="201"/>
      <c r="N224" s="202"/>
      <c r="O224" s="202"/>
      <c r="P224" s="202"/>
      <c r="Q224" s="202"/>
      <c r="R224" s="202"/>
      <c r="S224" s="202"/>
      <c r="T224" s="20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98" t="s">
        <v>150</v>
      </c>
      <c r="AU224" s="198" t="s">
        <v>92</v>
      </c>
      <c r="AV224" s="13" t="s">
        <v>90</v>
      </c>
      <c r="AW224" s="13" t="s">
        <v>36</v>
      </c>
      <c r="AX224" s="13" t="s">
        <v>83</v>
      </c>
      <c r="AY224" s="198" t="s">
        <v>140</v>
      </c>
    </row>
    <row r="225" s="14" customFormat="1">
      <c r="A225" s="14"/>
      <c r="B225" s="204"/>
      <c r="C225" s="14"/>
      <c r="D225" s="192" t="s">
        <v>150</v>
      </c>
      <c r="E225" s="205" t="s">
        <v>1</v>
      </c>
      <c r="F225" s="206" t="s">
        <v>248</v>
      </c>
      <c r="G225" s="14"/>
      <c r="H225" s="207">
        <v>11.609999999999999</v>
      </c>
      <c r="I225" s="208"/>
      <c r="J225" s="14"/>
      <c r="K225" s="14"/>
      <c r="L225" s="204"/>
      <c r="M225" s="209"/>
      <c r="N225" s="210"/>
      <c r="O225" s="210"/>
      <c r="P225" s="210"/>
      <c r="Q225" s="210"/>
      <c r="R225" s="210"/>
      <c r="S225" s="210"/>
      <c r="T225" s="211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05" t="s">
        <v>150</v>
      </c>
      <c r="AU225" s="205" t="s">
        <v>92</v>
      </c>
      <c r="AV225" s="14" t="s">
        <v>92</v>
      </c>
      <c r="AW225" s="14" t="s">
        <v>36</v>
      </c>
      <c r="AX225" s="14" t="s">
        <v>83</v>
      </c>
      <c r="AY225" s="205" t="s">
        <v>140</v>
      </c>
    </row>
    <row r="226" s="13" customFormat="1">
      <c r="A226" s="13"/>
      <c r="B226" s="197"/>
      <c r="C226" s="13"/>
      <c r="D226" s="192" t="s">
        <v>150</v>
      </c>
      <c r="E226" s="198" t="s">
        <v>1</v>
      </c>
      <c r="F226" s="199" t="s">
        <v>249</v>
      </c>
      <c r="G226" s="13"/>
      <c r="H226" s="198" t="s">
        <v>1</v>
      </c>
      <c r="I226" s="200"/>
      <c r="J226" s="13"/>
      <c r="K226" s="13"/>
      <c r="L226" s="197"/>
      <c r="M226" s="201"/>
      <c r="N226" s="202"/>
      <c r="O226" s="202"/>
      <c r="P226" s="202"/>
      <c r="Q226" s="202"/>
      <c r="R226" s="202"/>
      <c r="S226" s="202"/>
      <c r="T226" s="20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98" t="s">
        <v>150</v>
      </c>
      <c r="AU226" s="198" t="s">
        <v>92</v>
      </c>
      <c r="AV226" s="13" t="s">
        <v>90</v>
      </c>
      <c r="AW226" s="13" t="s">
        <v>36</v>
      </c>
      <c r="AX226" s="13" t="s">
        <v>83</v>
      </c>
      <c r="AY226" s="198" t="s">
        <v>140</v>
      </c>
    </row>
    <row r="227" s="14" customFormat="1">
      <c r="A227" s="14"/>
      <c r="B227" s="204"/>
      <c r="C227" s="14"/>
      <c r="D227" s="192" t="s">
        <v>150</v>
      </c>
      <c r="E227" s="205" t="s">
        <v>1</v>
      </c>
      <c r="F227" s="206" t="s">
        <v>250</v>
      </c>
      <c r="G227" s="14"/>
      <c r="H227" s="207">
        <v>-75.198999999999998</v>
      </c>
      <c r="I227" s="208"/>
      <c r="J227" s="14"/>
      <c r="K227" s="14"/>
      <c r="L227" s="204"/>
      <c r="M227" s="209"/>
      <c r="N227" s="210"/>
      <c r="O227" s="210"/>
      <c r="P227" s="210"/>
      <c r="Q227" s="210"/>
      <c r="R227" s="210"/>
      <c r="S227" s="210"/>
      <c r="T227" s="21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05" t="s">
        <v>150</v>
      </c>
      <c r="AU227" s="205" t="s">
        <v>92</v>
      </c>
      <c r="AV227" s="14" t="s">
        <v>92</v>
      </c>
      <c r="AW227" s="14" t="s">
        <v>36</v>
      </c>
      <c r="AX227" s="14" t="s">
        <v>83</v>
      </c>
      <c r="AY227" s="205" t="s">
        <v>140</v>
      </c>
    </row>
    <row r="228" s="15" customFormat="1">
      <c r="A228" s="15"/>
      <c r="B228" s="212"/>
      <c r="C228" s="15"/>
      <c r="D228" s="192" t="s">
        <v>150</v>
      </c>
      <c r="E228" s="213" t="s">
        <v>1</v>
      </c>
      <c r="F228" s="214" t="s">
        <v>153</v>
      </c>
      <c r="G228" s="15"/>
      <c r="H228" s="215">
        <v>1130.4010000000001</v>
      </c>
      <c r="I228" s="216"/>
      <c r="J228" s="15"/>
      <c r="K228" s="15"/>
      <c r="L228" s="212"/>
      <c r="M228" s="217"/>
      <c r="N228" s="218"/>
      <c r="O228" s="218"/>
      <c r="P228" s="218"/>
      <c r="Q228" s="218"/>
      <c r="R228" s="218"/>
      <c r="S228" s="218"/>
      <c r="T228" s="219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13" t="s">
        <v>150</v>
      </c>
      <c r="AU228" s="213" t="s">
        <v>92</v>
      </c>
      <c r="AV228" s="15" t="s">
        <v>147</v>
      </c>
      <c r="AW228" s="15" t="s">
        <v>36</v>
      </c>
      <c r="AX228" s="15" t="s">
        <v>90</v>
      </c>
      <c r="AY228" s="213" t="s">
        <v>140</v>
      </c>
    </row>
    <row r="229" s="2" customFormat="1" ht="37.8" customHeight="1">
      <c r="A229" s="37"/>
      <c r="B229" s="178"/>
      <c r="C229" s="179" t="s">
        <v>251</v>
      </c>
      <c r="D229" s="179" t="s">
        <v>142</v>
      </c>
      <c r="E229" s="180" t="s">
        <v>252</v>
      </c>
      <c r="F229" s="181" t="s">
        <v>253</v>
      </c>
      <c r="G229" s="182" t="s">
        <v>243</v>
      </c>
      <c r="H229" s="183">
        <v>866.61099999999999</v>
      </c>
      <c r="I229" s="184"/>
      <c r="J229" s="185">
        <f>ROUND(I229*H229,2)</f>
        <v>0</v>
      </c>
      <c r="K229" s="181" t="s">
        <v>146</v>
      </c>
      <c r="L229" s="38"/>
      <c r="M229" s="186" t="s">
        <v>1</v>
      </c>
      <c r="N229" s="187" t="s">
        <v>48</v>
      </c>
      <c r="O229" s="76"/>
      <c r="P229" s="188">
        <f>O229*H229</f>
        <v>0</v>
      </c>
      <c r="Q229" s="188">
        <v>0</v>
      </c>
      <c r="R229" s="188">
        <f>Q229*H229</f>
        <v>0</v>
      </c>
      <c r="S229" s="188">
        <v>0</v>
      </c>
      <c r="T229" s="189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90" t="s">
        <v>147</v>
      </c>
      <c r="AT229" s="190" t="s">
        <v>142</v>
      </c>
      <c r="AU229" s="190" t="s">
        <v>92</v>
      </c>
      <c r="AY229" s="18" t="s">
        <v>140</v>
      </c>
      <c r="BE229" s="191">
        <f>IF(N229="základní",J229,0)</f>
        <v>0</v>
      </c>
      <c r="BF229" s="191">
        <f>IF(N229="snížená",J229,0)</f>
        <v>0</v>
      </c>
      <c r="BG229" s="191">
        <f>IF(N229="zákl. přenesená",J229,0)</f>
        <v>0</v>
      </c>
      <c r="BH229" s="191">
        <f>IF(N229="sníž. přenesená",J229,0)</f>
        <v>0</v>
      </c>
      <c r="BI229" s="191">
        <f>IF(N229="nulová",J229,0)</f>
        <v>0</v>
      </c>
      <c r="BJ229" s="18" t="s">
        <v>90</v>
      </c>
      <c r="BK229" s="191">
        <f>ROUND(I229*H229,2)</f>
        <v>0</v>
      </c>
      <c r="BL229" s="18" t="s">
        <v>147</v>
      </c>
      <c r="BM229" s="190" t="s">
        <v>254</v>
      </c>
    </row>
    <row r="230" s="2" customFormat="1">
      <c r="A230" s="37"/>
      <c r="B230" s="38"/>
      <c r="C230" s="37"/>
      <c r="D230" s="192" t="s">
        <v>149</v>
      </c>
      <c r="E230" s="37"/>
      <c r="F230" s="193" t="s">
        <v>253</v>
      </c>
      <c r="G230" s="37"/>
      <c r="H230" s="37"/>
      <c r="I230" s="194"/>
      <c r="J230" s="37"/>
      <c r="K230" s="37"/>
      <c r="L230" s="38"/>
      <c r="M230" s="195"/>
      <c r="N230" s="196"/>
      <c r="O230" s="76"/>
      <c r="P230" s="76"/>
      <c r="Q230" s="76"/>
      <c r="R230" s="76"/>
      <c r="S230" s="76"/>
      <c r="T230" s="77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8" t="s">
        <v>149</v>
      </c>
      <c r="AU230" s="18" t="s">
        <v>92</v>
      </c>
    </row>
    <row r="231" s="13" customFormat="1">
      <c r="A231" s="13"/>
      <c r="B231" s="197"/>
      <c r="C231" s="13"/>
      <c r="D231" s="192" t="s">
        <v>150</v>
      </c>
      <c r="E231" s="198" t="s">
        <v>1</v>
      </c>
      <c r="F231" s="199" t="s">
        <v>245</v>
      </c>
      <c r="G231" s="13"/>
      <c r="H231" s="198" t="s">
        <v>1</v>
      </c>
      <c r="I231" s="200"/>
      <c r="J231" s="13"/>
      <c r="K231" s="13"/>
      <c r="L231" s="197"/>
      <c r="M231" s="201"/>
      <c r="N231" s="202"/>
      <c r="O231" s="202"/>
      <c r="P231" s="202"/>
      <c r="Q231" s="202"/>
      <c r="R231" s="202"/>
      <c r="S231" s="202"/>
      <c r="T231" s="20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98" t="s">
        <v>150</v>
      </c>
      <c r="AU231" s="198" t="s">
        <v>92</v>
      </c>
      <c r="AV231" s="13" t="s">
        <v>90</v>
      </c>
      <c r="AW231" s="13" t="s">
        <v>36</v>
      </c>
      <c r="AX231" s="13" t="s">
        <v>83</v>
      </c>
      <c r="AY231" s="198" t="s">
        <v>140</v>
      </c>
    </row>
    <row r="232" s="14" customFormat="1">
      <c r="A232" s="14"/>
      <c r="B232" s="204"/>
      <c r="C232" s="14"/>
      <c r="D232" s="192" t="s">
        <v>150</v>
      </c>
      <c r="E232" s="205" t="s">
        <v>1</v>
      </c>
      <c r="F232" s="206" t="s">
        <v>246</v>
      </c>
      <c r="G232" s="14"/>
      <c r="H232" s="207">
        <v>1193.99</v>
      </c>
      <c r="I232" s="208"/>
      <c r="J232" s="14"/>
      <c r="K232" s="14"/>
      <c r="L232" s="204"/>
      <c r="M232" s="209"/>
      <c r="N232" s="210"/>
      <c r="O232" s="210"/>
      <c r="P232" s="210"/>
      <c r="Q232" s="210"/>
      <c r="R232" s="210"/>
      <c r="S232" s="210"/>
      <c r="T232" s="211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05" t="s">
        <v>150</v>
      </c>
      <c r="AU232" s="205" t="s">
        <v>92</v>
      </c>
      <c r="AV232" s="14" t="s">
        <v>92</v>
      </c>
      <c r="AW232" s="14" t="s">
        <v>36</v>
      </c>
      <c r="AX232" s="14" t="s">
        <v>83</v>
      </c>
      <c r="AY232" s="205" t="s">
        <v>140</v>
      </c>
    </row>
    <row r="233" s="13" customFormat="1">
      <c r="A233" s="13"/>
      <c r="B233" s="197"/>
      <c r="C233" s="13"/>
      <c r="D233" s="192" t="s">
        <v>150</v>
      </c>
      <c r="E233" s="198" t="s">
        <v>1</v>
      </c>
      <c r="F233" s="199" t="s">
        <v>247</v>
      </c>
      <c r="G233" s="13"/>
      <c r="H233" s="198" t="s">
        <v>1</v>
      </c>
      <c r="I233" s="200"/>
      <c r="J233" s="13"/>
      <c r="K233" s="13"/>
      <c r="L233" s="197"/>
      <c r="M233" s="201"/>
      <c r="N233" s="202"/>
      <c r="O233" s="202"/>
      <c r="P233" s="202"/>
      <c r="Q233" s="202"/>
      <c r="R233" s="202"/>
      <c r="S233" s="202"/>
      <c r="T233" s="20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98" t="s">
        <v>150</v>
      </c>
      <c r="AU233" s="198" t="s">
        <v>92</v>
      </c>
      <c r="AV233" s="13" t="s">
        <v>90</v>
      </c>
      <c r="AW233" s="13" t="s">
        <v>36</v>
      </c>
      <c r="AX233" s="13" t="s">
        <v>83</v>
      </c>
      <c r="AY233" s="198" t="s">
        <v>140</v>
      </c>
    </row>
    <row r="234" s="14" customFormat="1">
      <c r="A234" s="14"/>
      <c r="B234" s="204"/>
      <c r="C234" s="14"/>
      <c r="D234" s="192" t="s">
        <v>150</v>
      </c>
      <c r="E234" s="205" t="s">
        <v>1</v>
      </c>
      <c r="F234" s="206" t="s">
        <v>248</v>
      </c>
      <c r="G234" s="14"/>
      <c r="H234" s="207">
        <v>11.609999999999999</v>
      </c>
      <c r="I234" s="208"/>
      <c r="J234" s="14"/>
      <c r="K234" s="14"/>
      <c r="L234" s="204"/>
      <c r="M234" s="209"/>
      <c r="N234" s="210"/>
      <c r="O234" s="210"/>
      <c r="P234" s="210"/>
      <c r="Q234" s="210"/>
      <c r="R234" s="210"/>
      <c r="S234" s="210"/>
      <c r="T234" s="211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05" t="s">
        <v>150</v>
      </c>
      <c r="AU234" s="205" t="s">
        <v>92</v>
      </c>
      <c r="AV234" s="14" t="s">
        <v>92</v>
      </c>
      <c r="AW234" s="14" t="s">
        <v>36</v>
      </c>
      <c r="AX234" s="14" t="s">
        <v>83</v>
      </c>
      <c r="AY234" s="205" t="s">
        <v>140</v>
      </c>
    </row>
    <row r="235" s="13" customFormat="1">
      <c r="A235" s="13"/>
      <c r="B235" s="197"/>
      <c r="C235" s="13"/>
      <c r="D235" s="192" t="s">
        <v>150</v>
      </c>
      <c r="E235" s="198" t="s">
        <v>1</v>
      </c>
      <c r="F235" s="199" t="s">
        <v>249</v>
      </c>
      <c r="G235" s="13"/>
      <c r="H235" s="198" t="s">
        <v>1</v>
      </c>
      <c r="I235" s="200"/>
      <c r="J235" s="13"/>
      <c r="K235" s="13"/>
      <c r="L235" s="197"/>
      <c r="M235" s="201"/>
      <c r="N235" s="202"/>
      <c r="O235" s="202"/>
      <c r="P235" s="202"/>
      <c r="Q235" s="202"/>
      <c r="R235" s="202"/>
      <c r="S235" s="202"/>
      <c r="T235" s="20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98" t="s">
        <v>150</v>
      </c>
      <c r="AU235" s="198" t="s">
        <v>92</v>
      </c>
      <c r="AV235" s="13" t="s">
        <v>90</v>
      </c>
      <c r="AW235" s="13" t="s">
        <v>36</v>
      </c>
      <c r="AX235" s="13" t="s">
        <v>83</v>
      </c>
      <c r="AY235" s="198" t="s">
        <v>140</v>
      </c>
    </row>
    <row r="236" s="14" customFormat="1">
      <c r="A236" s="14"/>
      <c r="B236" s="204"/>
      <c r="C236" s="14"/>
      <c r="D236" s="192" t="s">
        <v>150</v>
      </c>
      <c r="E236" s="205" t="s">
        <v>1</v>
      </c>
      <c r="F236" s="206" t="s">
        <v>250</v>
      </c>
      <c r="G236" s="14"/>
      <c r="H236" s="207">
        <v>-75.198999999999998</v>
      </c>
      <c r="I236" s="208"/>
      <c r="J236" s="14"/>
      <c r="K236" s="14"/>
      <c r="L236" s="204"/>
      <c r="M236" s="209"/>
      <c r="N236" s="210"/>
      <c r="O236" s="210"/>
      <c r="P236" s="210"/>
      <c r="Q236" s="210"/>
      <c r="R236" s="210"/>
      <c r="S236" s="210"/>
      <c r="T236" s="211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05" t="s">
        <v>150</v>
      </c>
      <c r="AU236" s="205" t="s">
        <v>92</v>
      </c>
      <c r="AV236" s="14" t="s">
        <v>92</v>
      </c>
      <c r="AW236" s="14" t="s">
        <v>36</v>
      </c>
      <c r="AX236" s="14" t="s">
        <v>83</v>
      </c>
      <c r="AY236" s="205" t="s">
        <v>140</v>
      </c>
    </row>
    <row r="237" s="13" customFormat="1">
      <c r="A237" s="13"/>
      <c r="B237" s="197"/>
      <c r="C237" s="13"/>
      <c r="D237" s="192" t="s">
        <v>150</v>
      </c>
      <c r="E237" s="198" t="s">
        <v>1</v>
      </c>
      <c r="F237" s="199" t="s">
        <v>255</v>
      </c>
      <c r="G237" s="13"/>
      <c r="H237" s="198" t="s">
        <v>1</v>
      </c>
      <c r="I237" s="200"/>
      <c r="J237" s="13"/>
      <c r="K237" s="13"/>
      <c r="L237" s="197"/>
      <c r="M237" s="201"/>
      <c r="N237" s="202"/>
      <c r="O237" s="202"/>
      <c r="P237" s="202"/>
      <c r="Q237" s="202"/>
      <c r="R237" s="202"/>
      <c r="S237" s="202"/>
      <c r="T237" s="20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198" t="s">
        <v>150</v>
      </c>
      <c r="AU237" s="198" t="s">
        <v>92</v>
      </c>
      <c r="AV237" s="13" t="s">
        <v>90</v>
      </c>
      <c r="AW237" s="13" t="s">
        <v>36</v>
      </c>
      <c r="AX237" s="13" t="s">
        <v>83</v>
      </c>
      <c r="AY237" s="198" t="s">
        <v>140</v>
      </c>
    </row>
    <row r="238" s="14" customFormat="1">
      <c r="A238" s="14"/>
      <c r="B238" s="204"/>
      <c r="C238" s="14"/>
      <c r="D238" s="192" t="s">
        <v>150</v>
      </c>
      <c r="E238" s="205" t="s">
        <v>1</v>
      </c>
      <c r="F238" s="206" t="s">
        <v>256</v>
      </c>
      <c r="G238" s="14"/>
      <c r="H238" s="207">
        <v>-116.01000000000001</v>
      </c>
      <c r="I238" s="208"/>
      <c r="J238" s="14"/>
      <c r="K238" s="14"/>
      <c r="L238" s="204"/>
      <c r="M238" s="209"/>
      <c r="N238" s="210"/>
      <c r="O238" s="210"/>
      <c r="P238" s="210"/>
      <c r="Q238" s="210"/>
      <c r="R238" s="210"/>
      <c r="S238" s="210"/>
      <c r="T238" s="211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05" t="s">
        <v>150</v>
      </c>
      <c r="AU238" s="205" t="s">
        <v>92</v>
      </c>
      <c r="AV238" s="14" t="s">
        <v>92</v>
      </c>
      <c r="AW238" s="14" t="s">
        <v>36</v>
      </c>
      <c r="AX238" s="14" t="s">
        <v>83</v>
      </c>
      <c r="AY238" s="205" t="s">
        <v>140</v>
      </c>
    </row>
    <row r="239" s="13" customFormat="1">
      <c r="A239" s="13"/>
      <c r="B239" s="197"/>
      <c r="C239" s="13"/>
      <c r="D239" s="192" t="s">
        <v>150</v>
      </c>
      <c r="E239" s="198" t="s">
        <v>1</v>
      </c>
      <c r="F239" s="199" t="s">
        <v>257</v>
      </c>
      <c r="G239" s="13"/>
      <c r="H239" s="198" t="s">
        <v>1</v>
      </c>
      <c r="I239" s="200"/>
      <c r="J239" s="13"/>
      <c r="K239" s="13"/>
      <c r="L239" s="197"/>
      <c r="M239" s="201"/>
      <c r="N239" s="202"/>
      <c r="O239" s="202"/>
      <c r="P239" s="202"/>
      <c r="Q239" s="202"/>
      <c r="R239" s="202"/>
      <c r="S239" s="202"/>
      <c r="T239" s="20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98" t="s">
        <v>150</v>
      </c>
      <c r="AU239" s="198" t="s">
        <v>92</v>
      </c>
      <c r="AV239" s="13" t="s">
        <v>90</v>
      </c>
      <c r="AW239" s="13" t="s">
        <v>36</v>
      </c>
      <c r="AX239" s="13" t="s">
        <v>83</v>
      </c>
      <c r="AY239" s="198" t="s">
        <v>140</v>
      </c>
    </row>
    <row r="240" s="14" customFormat="1">
      <c r="A240" s="14"/>
      <c r="B240" s="204"/>
      <c r="C240" s="14"/>
      <c r="D240" s="192" t="s">
        <v>150</v>
      </c>
      <c r="E240" s="205" t="s">
        <v>1</v>
      </c>
      <c r="F240" s="206" t="s">
        <v>258</v>
      </c>
      <c r="G240" s="14"/>
      <c r="H240" s="207">
        <v>-147.78</v>
      </c>
      <c r="I240" s="208"/>
      <c r="J240" s="14"/>
      <c r="K240" s="14"/>
      <c r="L240" s="204"/>
      <c r="M240" s="209"/>
      <c r="N240" s="210"/>
      <c r="O240" s="210"/>
      <c r="P240" s="210"/>
      <c r="Q240" s="210"/>
      <c r="R240" s="210"/>
      <c r="S240" s="210"/>
      <c r="T240" s="211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05" t="s">
        <v>150</v>
      </c>
      <c r="AU240" s="205" t="s">
        <v>92</v>
      </c>
      <c r="AV240" s="14" t="s">
        <v>92</v>
      </c>
      <c r="AW240" s="14" t="s">
        <v>36</v>
      </c>
      <c r="AX240" s="14" t="s">
        <v>83</v>
      </c>
      <c r="AY240" s="205" t="s">
        <v>140</v>
      </c>
    </row>
    <row r="241" s="15" customFormat="1">
      <c r="A241" s="15"/>
      <c r="B241" s="212"/>
      <c r="C241" s="15"/>
      <c r="D241" s="192" t="s">
        <v>150</v>
      </c>
      <c r="E241" s="213" t="s">
        <v>1</v>
      </c>
      <c r="F241" s="214" t="s">
        <v>153</v>
      </c>
      <c r="G241" s="15"/>
      <c r="H241" s="215">
        <v>866.61099999999999</v>
      </c>
      <c r="I241" s="216"/>
      <c r="J241" s="15"/>
      <c r="K241" s="15"/>
      <c r="L241" s="212"/>
      <c r="M241" s="217"/>
      <c r="N241" s="218"/>
      <c r="O241" s="218"/>
      <c r="P241" s="218"/>
      <c r="Q241" s="218"/>
      <c r="R241" s="218"/>
      <c r="S241" s="218"/>
      <c r="T241" s="219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13" t="s">
        <v>150</v>
      </c>
      <c r="AU241" s="213" t="s">
        <v>92</v>
      </c>
      <c r="AV241" s="15" t="s">
        <v>147</v>
      </c>
      <c r="AW241" s="15" t="s">
        <v>36</v>
      </c>
      <c r="AX241" s="15" t="s">
        <v>90</v>
      </c>
      <c r="AY241" s="213" t="s">
        <v>140</v>
      </c>
    </row>
    <row r="242" s="2" customFormat="1" ht="37.8" customHeight="1">
      <c r="A242" s="37"/>
      <c r="B242" s="178"/>
      <c r="C242" s="179" t="s">
        <v>259</v>
      </c>
      <c r="D242" s="179" t="s">
        <v>142</v>
      </c>
      <c r="E242" s="180" t="s">
        <v>260</v>
      </c>
      <c r="F242" s="181" t="s">
        <v>261</v>
      </c>
      <c r="G242" s="182" t="s">
        <v>243</v>
      </c>
      <c r="H242" s="183">
        <v>19932.053</v>
      </c>
      <c r="I242" s="184"/>
      <c r="J242" s="185">
        <f>ROUND(I242*H242,2)</f>
        <v>0</v>
      </c>
      <c r="K242" s="181" t="s">
        <v>146</v>
      </c>
      <c r="L242" s="38"/>
      <c r="M242" s="186" t="s">
        <v>1</v>
      </c>
      <c r="N242" s="187" t="s">
        <v>48</v>
      </c>
      <c r="O242" s="76"/>
      <c r="P242" s="188">
        <f>O242*H242</f>
        <v>0</v>
      </c>
      <c r="Q242" s="188">
        <v>0</v>
      </c>
      <c r="R242" s="188">
        <f>Q242*H242</f>
        <v>0</v>
      </c>
      <c r="S242" s="188">
        <v>0</v>
      </c>
      <c r="T242" s="189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190" t="s">
        <v>147</v>
      </c>
      <c r="AT242" s="190" t="s">
        <v>142</v>
      </c>
      <c r="AU242" s="190" t="s">
        <v>92</v>
      </c>
      <c r="AY242" s="18" t="s">
        <v>140</v>
      </c>
      <c r="BE242" s="191">
        <f>IF(N242="základní",J242,0)</f>
        <v>0</v>
      </c>
      <c r="BF242" s="191">
        <f>IF(N242="snížená",J242,0)</f>
        <v>0</v>
      </c>
      <c r="BG242" s="191">
        <f>IF(N242="zákl. přenesená",J242,0)</f>
        <v>0</v>
      </c>
      <c r="BH242" s="191">
        <f>IF(N242="sníž. přenesená",J242,0)</f>
        <v>0</v>
      </c>
      <c r="BI242" s="191">
        <f>IF(N242="nulová",J242,0)</f>
        <v>0</v>
      </c>
      <c r="BJ242" s="18" t="s">
        <v>90</v>
      </c>
      <c r="BK242" s="191">
        <f>ROUND(I242*H242,2)</f>
        <v>0</v>
      </c>
      <c r="BL242" s="18" t="s">
        <v>147</v>
      </c>
      <c r="BM242" s="190" t="s">
        <v>262</v>
      </c>
    </row>
    <row r="243" s="2" customFormat="1">
      <c r="A243" s="37"/>
      <c r="B243" s="38"/>
      <c r="C243" s="37"/>
      <c r="D243" s="192" t="s">
        <v>149</v>
      </c>
      <c r="E243" s="37"/>
      <c r="F243" s="193" t="s">
        <v>263</v>
      </c>
      <c r="G243" s="37"/>
      <c r="H243" s="37"/>
      <c r="I243" s="194"/>
      <c r="J243" s="37"/>
      <c r="K243" s="37"/>
      <c r="L243" s="38"/>
      <c r="M243" s="195"/>
      <c r="N243" s="196"/>
      <c r="O243" s="76"/>
      <c r="P243" s="76"/>
      <c r="Q243" s="76"/>
      <c r="R243" s="76"/>
      <c r="S243" s="76"/>
      <c r="T243" s="77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8" t="s">
        <v>149</v>
      </c>
      <c r="AU243" s="18" t="s">
        <v>92</v>
      </c>
    </row>
    <row r="244" s="13" customFormat="1">
      <c r="A244" s="13"/>
      <c r="B244" s="197"/>
      <c r="C244" s="13"/>
      <c r="D244" s="192" t="s">
        <v>150</v>
      </c>
      <c r="E244" s="198" t="s">
        <v>1</v>
      </c>
      <c r="F244" s="199" t="s">
        <v>264</v>
      </c>
      <c r="G244" s="13"/>
      <c r="H244" s="198" t="s">
        <v>1</v>
      </c>
      <c r="I244" s="200"/>
      <c r="J244" s="13"/>
      <c r="K244" s="13"/>
      <c r="L244" s="197"/>
      <c r="M244" s="201"/>
      <c r="N244" s="202"/>
      <c r="O244" s="202"/>
      <c r="P244" s="202"/>
      <c r="Q244" s="202"/>
      <c r="R244" s="202"/>
      <c r="S244" s="202"/>
      <c r="T244" s="20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198" t="s">
        <v>150</v>
      </c>
      <c r="AU244" s="198" t="s">
        <v>92</v>
      </c>
      <c r="AV244" s="13" t="s">
        <v>90</v>
      </c>
      <c r="AW244" s="13" t="s">
        <v>36</v>
      </c>
      <c r="AX244" s="13" t="s">
        <v>83</v>
      </c>
      <c r="AY244" s="198" t="s">
        <v>140</v>
      </c>
    </row>
    <row r="245" s="14" customFormat="1">
      <c r="A245" s="14"/>
      <c r="B245" s="204"/>
      <c r="C245" s="14"/>
      <c r="D245" s="192" t="s">
        <v>150</v>
      </c>
      <c r="E245" s="205" t="s">
        <v>1</v>
      </c>
      <c r="F245" s="206" t="s">
        <v>265</v>
      </c>
      <c r="G245" s="14"/>
      <c r="H245" s="207">
        <v>19932.053</v>
      </c>
      <c r="I245" s="208"/>
      <c r="J245" s="14"/>
      <c r="K245" s="14"/>
      <c r="L245" s="204"/>
      <c r="M245" s="209"/>
      <c r="N245" s="210"/>
      <c r="O245" s="210"/>
      <c r="P245" s="210"/>
      <c r="Q245" s="210"/>
      <c r="R245" s="210"/>
      <c r="S245" s="210"/>
      <c r="T245" s="211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05" t="s">
        <v>150</v>
      </c>
      <c r="AU245" s="205" t="s">
        <v>92</v>
      </c>
      <c r="AV245" s="14" t="s">
        <v>92</v>
      </c>
      <c r="AW245" s="14" t="s">
        <v>36</v>
      </c>
      <c r="AX245" s="14" t="s">
        <v>83</v>
      </c>
      <c r="AY245" s="205" t="s">
        <v>140</v>
      </c>
    </row>
    <row r="246" s="15" customFormat="1">
      <c r="A246" s="15"/>
      <c r="B246" s="212"/>
      <c r="C246" s="15"/>
      <c r="D246" s="192" t="s">
        <v>150</v>
      </c>
      <c r="E246" s="213" t="s">
        <v>1</v>
      </c>
      <c r="F246" s="214" t="s">
        <v>153</v>
      </c>
      <c r="G246" s="15"/>
      <c r="H246" s="215">
        <v>19932.053</v>
      </c>
      <c r="I246" s="216"/>
      <c r="J246" s="15"/>
      <c r="K246" s="15"/>
      <c r="L246" s="212"/>
      <c r="M246" s="217"/>
      <c r="N246" s="218"/>
      <c r="O246" s="218"/>
      <c r="P246" s="218"/>
      <c r="Q246" s="218"/>
      <c r="R246" s="218"/>
      <c r="S246" s="218"/>
      <c r="T246" s="219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13" t="s">
        <v>150</v>
      </c>
      <c r="AU246" s="213" t="s">
        <v>92</v>
      </c>
      <c r="AV246" s="15" t="s">
        <v>147</v>
      </c>
      <c r="AW246" s="15" t="s">
        <v>36</v>
      </c>
      <c r="AX246" s="15" t="s">
        <v>90</v>
      </c>
      <c r="AY246" s="213" t="s">
        <v>140</v>
      </c>
    </row>
    <row r="247" s="2" customFormat="1" ht="24.15" customHeight="1">
      <c r="A247" s="37"/>
      <c r="B247" s="178"/>
      <c r="C247" s="179" t="s">
        <v>7</v>
      </c>
      <c r="D247" s="179" t="s">
        <v>142</v>
      </c>
      <c r="E247" s="180" t="s">
        <v>266</v>
      </c>
      <c r="F247" s="181" t="s">
        <v>267</v>
      </c>
      <c r="G247" s="182" t="s">
        <v>243</v>
      </c>
      <c r="H247" s="183">
        <v>866.61099999999999</v>
      </c>
      <c r="I247" s="184"/>
      <c r="J247" s="185">
        <f>ROUND(I247*H247,2)</f>
        <v>0</v>
      </c>
      <c r="K247" s="181" t="s">
        <v>146</v>
      </c>
      <c r="L247" s="38"/>
      <c r="M247" s="186" t="s">
        <v>1</v>
      </c>
      <c r="N247" s="187" t="s">
        <v>48</v>
      </c>
      <c r="O247" s="76"/>
      <c r="P247" s="188">
        <f>O247*H247</f>
        <v>0</v>
      </c>
      <c r="Q247" s="188">
        <v>0</v>
      </c>
      <c r="R247" s="188">
        <f>Q247*H247</f>
        <v>0</v>
      </c>
      <c r="S247" s="188">
        <v>0</v>
      </c>
      <c r="T247" s="189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190" t="s">
        <v>147</v>
      </c>
      <c r="AT247" s="190" t="s">
        <v>142</v>
      </c>
      <c r="AU247" s="190" t="s">
        <v>92</v>
      </c>
      <c r="AY247" s="18" t="s">
        <v>140</v>
      </c>
      <c r="BE247" s="191">
        <f>IF(N247="základní",J247,0)</f>
        <v>0</v>
      </c>
      <c r="BF247" s="191">
        <f>IF(N247="snížená",J247,0)</f>
        <v>0</v>
      </c>
      <c r="BG247" s="191">
        <f>IF(N247="zákl. přenesená",J247,0)</f>
        <v>0</v>
      </c>
      <c r="BH247" s="191">
        <f>IF(N247="sníž. přenesená",J247,0)</f>
        <v>0</v>
      </c>
      <c r="BI247" s="191">
        <f>IF(N247="nulová",J247,0)</f>
        <v>0</v>
      </c>
      <c r="BJ247" s="18" t="s">
        <v>90</v>
      </c>
      <c r="BK247" s="191">
        <f>ROUND(I247*H247,2)</f>
        <v>0</v>
      </c>
      <c r="BL247" s="18" t="s">
        <v>147</v>
      </c>
      <c r="BM247" s="190" t="s">
        <v>268</v>
      </c>
    </row>
    <row r="248" s="2" customFormat="1">
      <c r="A248" s="37"/>
      <c r="B248" s="38"/>
      <c r="C248" s="37"/>
      <c r="D248" s="192" t="s">
        <v>149</v>
      </c>
      <c r="E248" s="37"/>
      <c r="F248" s="193" t="s">
        <v>267</v>
      </c>
      <c r="G248" s="37"/>
      <c r="H248" s="37"/>
      <c r="I248" s="194"/>
      <c r="J248" s="37"/>
      <c r="K248" s="37"/>
      <c r="L248" s="38"/>
      <c r="M248" s="195"/>
      <c r="N248" s="196"/>
      <c r="O248" s="76"/>
      <c r="P248" s="76"/>
      <c r="Q248" s="76"/>
      <c r="R248" s="76"/>
      <c r="S248" s="76"/>
      <c r="T248" s="77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8" t="s">
        <v>149</v>
      </c>
      <c r="AU248" s="18" t="s">
        <v>92</v>
      </c>
    </row>
    <row r="249" s="13" customFormat="1">
      <c r="A249" s="13"/>
      <c r="B249" s="197"/>
      <c r="C249" s="13"/>
      <c r="D249" s="192" t="s">
        <v>150</v>
      </c>
      <c r="E249" s="198" t="s">
        <v>1</v>
      </c>
      <c r="F249" s="199" t="s">
        <v>269</v>
      </c>
      <c r="G249" s="13"/>
      <c r="H249" s="198" t="s">
        <v>1</v>
      </c>
      <c r="I249" s="200"/>
      <c r="J249" s="13"/>
      <c r="K249" s="13"/>
      <c r="L249" s="197"/>
      <c r="M249" s="201"/>
      <c r="N249" s="202"/>
      <c r="O249" s="202"/>
      <c r="P249" s="202"/>
      <c r="Q249" s="202"/>
      <c r="R249" s="202"/>
      <c r="S249" s="202"/>
      <c r="T249" s="20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98" t="s">
        <v>150</v>
      </c>
      <c r="AU249" s="198" t="s">
        <v>92</v>
      </c>
      <c r="AV249" s="13" t="s">
        <v>90</v>
      </c>
      <c r="AW249" s="13" t="s">
        <v>36</v>
      </c>
      <c r="AX249" s="13" t="s">
        <v>83</v>
      </c>
      <c r="AY249" s="198" t="s">
        <v>140</v>
      </c>
    </row>
    <row r="250" s="14" customFormat="1">
      <c r="A250" s="14"/>
      <c r="B250" s="204"/>
      <c r="C250" s="14"/>
      <c r="D250" s="192" t="s">
        <v>150</v>
      </c>
      <c r="E250" s="205" t="s">
        <v>1</v>
      </c>
      <c r="F250" s="206" t="s">
        <v>270</v>
      </c>
      <c r="G250" s="14"/>
      <c r="H250" s="207">
        <v>866.61099999999999</v>
      </c>
      <c r="I250" s="208"/>
      <c r="J250" s="14"/>
      <c r="K250" s="14"/>
      <c r="L250" s="204"/>
      <c r="M250" s="209"/>
      <c r="N250" s="210"/>
      <c r="O250" s="210"/>
      <c r="P250" s="210"/>
      <c r="Q250" s="210"/>
      <c r="R250" s="210"/>
      <c r="S250" s="210"/>
      <c r="T250" s="211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05" t="s">
        <v>150</v>
      </c>
      <c r="AU250" s="205" t="s">
        <v>92</v>
      </c>
      <c r="AV250" s="14" t="s">
        <v>92</v>
      </c>
      <c r="AW250" s="14" t="s">
        <v>36</v>
      </c>
      <c r="AX250" s="14" t="s">
        <v>83</v>
      </c>
      <c r="AY250" s="205" t="s">
        <v>140</v>
      </c>
    </row>
    <row r="251" s="15" customFormat="1">
      <c r="A251" s="15"/>
      <c r="B251" s="212"/>
      <c r="C251" s="15"/>
      <c r="D251" s="192" t="s">
        <v>150</v>
      </c>
      <c r="E251" s="213" t="s">
        <v>1</v>
      </c>
      <c r="F251" s="214" t="s">
        <v>153</v>
      </c>
      <c r="G251" s="15"/>
      <c r="H251" s="215">
        <v>866.61099999999999</v>
      </c>
      <c r="I251" s="216"/>
      <c r="J251" s="15"/>
      <c r="K251" s="15"/>
      <c r="L251" s="212"/>
      <c r="M251" s="217"/>
      <c r="N251" s="218"/>
      <c r="O251" s="218"/>
      <c r="P251" s="218"/>
      <c r="Q251" s="218"/>
      <c r="R251" s="218"/>
      <c r="S251" s="218"/>
      <c r="T251" s="219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13" t="s">
        <v>150</v>
      </c>
      <c r="AU251" s="213" t="s">
        <v>92</v>
      </c>
      <c r="AV251" s="15" t="s">
        <v>147</v>
      </c>
      <c r="AW251" s="15" t="s">
        <v>36</v>
      </c>
      <c r="AX251" s="15" t="s">
        <v>90</v>
      </c>
      <c r="AY251" s="213" t="s">
        <v>140</v>
      </c>
    </row>
    <row r="252" s="2" customFormat="1" ht="24.15" customHeight="1">
      <c r="A252" s="37"/>
      <c r="B252" s="178"/>
      <c r="C252" s="179" t="s">
        <v>271</v>
      </c>
      <c r="D252" s="179" t="s">
        <v>142</v>
      </c>
      <c r="E252" s="180" t="s">
        <v>272</v>
      </c>
      <c r="F252" s="181" t="s">
        <v>273</v>
      </c>
      <c r="G252" s="182" t="s">
        <v>274</v>
      </c>
      <c r="H252" s="183">
        <v>1429.9079999999999</v>
      </c>
      <c r="I252" s="184"/>
      <c r="J252" s="185">
        <f>ROUND(I252*H252,2)</f>
        <v>0</v>
      </c>
      <c r="K252" s="181" t="s">
        <v>146</v>
      </c>
      <c r="L252" s="38"/>
      <c r="M252" s="186" t="s">
        <v>1</v>
      </c>
      <c r="N252" s="187" t="s">
        <v>48</v>
      </c>
      <c r="O252" s="76"/>
      <c r="P252" s="188">
        <f>O252*H252</f>
        <v>0</v>
      </c>
      <c r="Q252" s="188">
        <v>0</v>
      </c>
      <c r="R252" s="188">
        <f>Q252*H252</f>
        <v>0</v>
      </c>
      <c r="S252" s="188">
        <v>0</v>
      </c>
      <c r="T252" s="189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190" t="s">
        <v>147</v>
      </c>
      <c r="AT252" s="190" t="s">
        <v>142</v>
      </c>
      <c r="AU252" s="190" t="s">
        <v>92</v>
      </c>
      <c r="AY252" s="18" t="s">
        <v>140</v>
      </c>
      <c r="BE252" s="191">
        <f>IF(N252="základní",J252,0)</f>
        <v>0</v>
      </c>
      <c r="BF252" s="191">
        <f>IF(N252="snížená",J252,0)</f>
        <v>0</v>
      </c>
      <c r="BG252" s="191">
        <f>IF(N252="zákl. přenesená",J252,0)</f>
        <v>0</v>
      </c>
      <c r="BH252" s="191">
        <f>IF(N252="sníž. přenesená",J252,0)</f>
        <v>0</v>
      </c>
      <c r="BI252" s="191">
        <f>IF(N252="nulová",J252,0)</f>
        <v>0</v>
      </c>
      <c r="BJ252" s="18" t="s">
        <v>90</v>
      </c>
      <c r="BK252" s="191">
        <f>ROUND(I252*H252,2)</f>
        <v>0</v>
      </c>
      <c r="BL252" s="18" t="s">
        <v>147</v>
      </c>
      <c r="BM252" s="190" t="s">
        <v>275</v>
      </c>
    </row>
    <row r="253" s="2" customFormat="1">
      <c r="A253" s="37"/>
      <c r="B253" s="38"/>
      <c r="C253" s="37"/>
      <c r="D253" s="192" t="s">
        <v>149</v>
      </c>
      <c r="E253" s="37"/>
      <c r="F253" s="193" t="s">
        <v>273</v>
      </c>
      <c r="G253" s="37"/>
      <c r="H253" s="37"/>
      <c r="I253" s="194"/>
      <c r="J253" s="37"/>
      <c r="K253" s="37"/>
      <c r="L253" s="38"/>
      <c r="M253" s="195"/>
      <c r="N253" s="196"/>
      <c r="O253" s="76"/>
      <c r="P253" s="76"/>
      <c r="Q253" s="76"/>
      <c r="R253" s="76"/>
      <c r="S253" s="76"/>
      <c r="T253" s="77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8" t="s">
        <v>149</v>
      </c>
      <c r="AU253" s="18" t="s">
        <v>92</v>
      </c>
    </row>
    <row r="254" s="13" customFormat="1">
      <c r="A254" s="13"/>
      <c r="B254" s="197"/>
      <c r="C254" s="13"/>
      <c r="D254" s="192" t="s">
        <v>150</v>
      </c>
      <c r="E254" s="198" t="s">
        <v>1</v>
      </c>
      <c r="F254" s="199" t="s">
        <v>276</v>
      </c>
      <c r="G254" s="13"/>
      <c r="H254" s="198" t="s">
        <v>1</v>
      </c>
      <c r="I254" s="200"/>
      <c r="J254" s="13"/>
      <c r="K254" s="13"/>
      <c r="L254" s="197"/>
      <c r="M254" s="201"/>
      <c r="N254" s="202"/>
      <c r="O254" s="202"/>
      <c r="P254" s="202"/>
      <c r="Q254" s="202"/>
      <c r="R254" s="202"/>
      <c r="S254" s="202"/>
      <c r="T254" s="20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198" t="s">
        <v>150</v>
      </c>
      <c r="AU254" s="198" t="s">
        <v>92</v>
      </c>
      <c r="AV254" s="13" t="s">
        <v>90</v>
      </c>
      <c r="AW254" s="13" t="s">
        <v>36</v>
      </c>
      <c r="AX254" s="13" t="s">
        <v>83</v>
      </c>
      <c r="AY254" s="198" t="s">
        <v>140</v>
      </c>
    </row>
    <row r="255" s="13" customFormat="1">
      <c r="A255" s="13"/>
      <c r="B255" s="197"/>
      <c r="C255" s="13"/>
      <c r="D255" s="192" t="s">
        <v>150</v>
      </c>
      <c r="E255" s="198" t="s">
        <v>1</v>
      </c>
      <c r="F255" s="199" t="s">
        <v>277</v>
      </c>
      <c r="G255" s="13"/>
      <c r="H255" s="198" t="s">
        <v>1</v>
      </c>
      <c r="I255" s="200"/>
      <c r="J255" s="13"/>
      <c r="K255" s="13"/>
      <c r="L255" s="197"/>
      <c r="M255" s="201"/>
      <c r="N255" s="202"/>
      <c r="O255" s="202"/>
      <c r="P255" s="202"/>
      <c r="Q255" s="202"/>
      <c r="R255" s="202"/>
      <c r="S255" s="202"/>
      <c r="T255" s="20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98" t="s">
        <v>150</v>
      </c>
      <c r="AU255" s="198" t="s">
        <v>92</v>
      </c>
      <c r="AV255" s="13" t="s">
        <v>90</v>
      </c>
      <c r="AW255" s="13" t="s">
        <v>36</v>
      </c>
      <c r="AX255" s="13" t="s">
        <v>83</v>
      </c>
      <c r="AY255" s="198" t="s">
        <v>140</v>
      </c>
    </row>
    <row r="256" s="14" customFormat="1">
      <c r="A256" s="14"/>
      <c r="B256" s="204"/>
      <c r="C256" s="14"/>
      <c r="D256" s="192" t="s">
        <v>150</v>
      </c>
      <c r="E256" s="205" t="s">
        <v>1</v>
      </c>
      <c r="F256" s="206" t="s">
        <v>278</v>
      </c>
      <c r="G256" s="14"/>
      <c r="H256" s="207">
        <v>1429.9079999999999</v>
      </c>
      <c r="I256" s="208"/>
      <c r="J256" s="14"/>
      <c r="K256" s="14"/>
      <c r="L256" s="204"/>
      <c r="M256" s="209"/>
      <c r="N256" s="210"/>
      <c r="O256" s="210"/>
      <c r="P256" s="210"/>
      <c r="Q256" s="210"/>
      <c r="R256" s="210"/>
      <c r="S256" s="210"/>
      <c r="T256" s="211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05" t="s">
        <v>150</v>
      </c>
      <c r="AU256" s="205" t="s">
        <v>92</v>
      </c>
      <c r="AV256" s="14" t="s">
        <v>92</v>
      </c>
      <c r="AW256" s="14" t="s">
        <v>36</v>
      </c>
      <c r="AX256" s="14" t="s">
        <v>83</v>
      </c>
      <c r="AY256" s="205" t="s">
        <v>140</v>
      </c>
    </row>
    <row r="257" s="15" customFormat="1">
      <c r="A257" s="15"/>
      <c r="B257" s="212"/>
      <c r="C257" s="15"/>
      <c r="D257" s="192" t="s">
        <v>150</v>
      </c>
      <c r="E257" s="213" t="s">
        <v>1</v>
      </c>
      <c r="F257" s="214" t="s">
        <v>153</v>
      </c>
      <c r="G257" s="15"/>
      <c r="H257" s="215">
        <v>1429.9079999999999</v>
      </c>
      <c r="I257" s="216"/>
      <c r="J257" s="15"/>
      <c r="K257" s="15"/>
      <c r="L257" s="212"/>
      <c r="M257" s="217"/>
      <c r="N257" s="218"/>
      <c r="O257" s="218"/>
      <c r="P257" s="218"/>
      <c r="Q257" s="218"/>
      <c r="R257" s="218"/>
      <c r="S257" s="218"/>
      <c r="T257" s="219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13" t="s">
        <v>150</v>
      </c>
      <c r="AU257" s="213" t="s">
        <v>92</v>
      </c>
      <c r="AV257" s="15" t="s">
        <v>147</v>
      </c>
      <c r="AW257" s="15" t="s">
        <v>36</v>
      </c>
      <c r="AX257" s="15" t="s">
        <v>90</v>
      </c>
      <c r="AY257" s="213" t="s">
        <v>140</v>
      </c>
    </row>
    <row r="258" s="2" customFormat="1" ht="24.15" customHeight="1">
      <c r="A258" s="37"/>
      <c r="B258" s="178"/>
      <c r="C258" s="179" t="s">
        <v>279</v>
      </c>
      <c r="D258" s="179" t="s">
        <v>142</v>
      </c>
      <c r="E258" s="180" t="s">
        <v>280</v>
      </c>
      <c r="F258" s="181" t="s">
        <v>281</v>
      </c>
      <c r="G258" s="182" t="s">
        <v>243</v>
      </c>
      <c r="H258" s="183">
        <v>848.36000000000001</v>
      </c>
      <c r="I258" s="184"/>
      <c r="J258" s="185">
        <f>ROUND(I258*H258,2)</f>
        <v>0</v>
      </c>
      <c r="K258" s="181" t="s">
        <v>1</v>
      </c>
      <c r="L258" s="38"/>
      <c r="M258" s="186" t="s">
        <v>1</v>
      </c>
      <c r="N258" s="187" t="s">
        <v>48</v>
      </c>
      <c r="O258" s="76"/>
      <c r="P258" s="188">
        <f>O258*H258</f>
        <v>0</v>
      </c>
      <c r="Q258" s="188">
        <v>0</v>
      </c>
      <c r="R258" s="188">
        <f>Q258*H258</f>
        <v>0</v>
      </c>
      <c r="S258" s="188">
        <v>0</v>
      </c>
      <c r="T258" s="189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190" t="s">
        <v>147</v>
      </c>
      <c r="AT258" s="190" t="s">
        <v>142</v>
      </c>
      <c r="AU258" s="190" t="s">
        <v>92</v>
      </c>
      <c r="AY258" s="18" t="s">
        <v>140</v>
      </c>
      <c r="BE258" s="191">
        <f>IF(N258="základní",J258,0)</f>
        <v>0</v>
      </c>
      <c r="BF258" s="191">
        <f>IF(N258="snížená",J258,0)</f>
        <v>0</v>
      </c>
      <c r="BG258" s="191">
        <f>IF(N258="zákl. přenesená",J258,0)</f>
        <v>0</v>
      </c>
      <c r="BH258" s="191">
        <f>IF(N258="sníž. přenesená",J258,0)</f>
        <v>0</v>
      </c>
      <c r="BI258" s="191">
        <f>IF(N258="nulová",J258,0)</f>
        <v>0</v>
      </c>
      <c r="BJ258" s="18" t="s">
        <v>90</v>
      </c>
      <c r="BK258" s="191">
        <f>ROUND(I258*H258,2)</f>
        <v>0</v>
      </c>
      <c r="BL258" s="18" t="s">
        <v>147</v>
      </c>
      <c r="BM258" s="190" t="s">
        <v>282</v>
      </c>
    </row>
    <row r="259" s="2" customFormat="1">
      <c r="A259" s="37"/>
      <c r="B259" s="38"/>
      <c r="C259" s="37"/>
      <c r="D259" s="192" t="s">
        <v>149</v>
      </c>
      <c r="E259" s="37"/>
      <c r="F259" s="193" t="s">
        <v>281</v>
      </c>
      <c r="G259" s="37"/>
      <c r="H259" s="37"/>
      <c r="I259" s="194"/>
      <c r="J259" s="37"/>
      <c r="K259" s="37"/>
      <c r="L259" s="38"/>
      <c r="M259" s="195"/>
      <c r="N259" s="196"/>
      <c r="O259" s="76"/>
      <c r="P259" s="76"/>
      <c r="Q259" s="76"/>
      <c r="R259" s="76"/>
      <c r="S259" s="76"/>
      <c r="T259" s="77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8" t="s">
        <v>149</v>
      </c>
      <c r="AU259" s="18" t="s">
        <v>92</v>
      </c>
    </row>
    <row r="260" s="13" customFormat="1">
      <c r="A260" s="13"/>
      <c r="B260" s="197"/>
      <c r="C260" s="13"/>
      <c r="D260" s="192" t="s">
        <v>150</v>
      </c>
      <c r="E260" s="198" t="s">
        <v>1</v>
      </c>
      <c r="F260" s="199" t="s">
        <v>283</v>
      </c>
      <c r="G260" s="13"/>
      <c r="H260" s="198" t="s">
        <v>1</v>
      </c>
      <c r="I260" s="200"/>
      <c r="J260" s="13"/>
      <c r="K260" s="13"/>
      <c r="L260" s="197"/>
      <c r="M260" s="201"/>
      <c r="N260" s="202"/>
      <c r="O260" s="202"/>
      <c r="P260" s="202"/>
      <c r="Q260" s="202"/>
      <c r="R260" s="202"/>
      <c r="S260" s="202"/>
      <c r="T260" s="20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198" t="s">
        <v>150</v>
      </c>
      <c r="AU260" s="198" t="s">
        <v>92</v>
      </c>
      <c r="AV260" s="13" t="s">
        <v>90</v>
      </c>
      <c r="AW260" s="13" t="s">
        <v>36</v>
      </c>
      <c r="AX260" s="13" t="s">
        <v>83</v>
      </c>
      <c r="AY260" s="198" t="s">
        <v>140</v>
      </c>
    </row>
    <row r="261" s="13" customFormat="1">
      <c r="A261" s="13"/>
      <c r="B261" s="197"/>
      <c r="C261" s="13"/>
      <c r="D261" s="192" t="s">
        <v>150</v>
      </c>
      <c r="E261" s="198" t="s">
        <v>1</v>
      </c>
      <c r="F261" s="199" t="s">
        <v>276</v>
      </c>
      <c r="G261" s="13"/>
      <c r="H261" s="198" t="s">
        <v>1</v>
      </c>
      <c r="I261" s="200"/>
      <c r="J261" s="13"/>
      <c r="K261" s="13"/>
      <c r="L261" s="197"/>
      <c r="M261" s="201"/>
      <c r="N261" s="202"/>
      <c r="O261" s="202"/>
      <c r="P261" s="202"/>
      <c r="Q261" s="202"/>
      <c r="R261" s="202"/>
      <c r="S261" s="202"/>
      <c r="T261" s="20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198" t="s">
        <v>150</v>
      </c>
      <c r="AU261" s="198" t="s">
        <v>92</v>
      </c>
      <c r="AV261" s="13" t="s">
        <v>90</v>
      </c>
      <c r="AW261" s="13" t="s">
        <v>36</v>
      </c>
      <c r="AX261" s="13" t="s">
        <v>83</v>
      </c>
      <c r="AY261" s="198" t="s">
        <v>140</v>
      </c>
    </row>
    <row r="262" s="14" customFormat="1">
      <c r="A262" s="14"/>
      <c r="B262" s="204"/>
      <c r="C262" s="14"/>
      <c r="D262" s="192" t="s">
        <v>150</v>
      </c>
      <c r="E262" s="205" t="s">
        <v>1</v>
      </c>
      <c r="F262" s="206" t="s">
        <v>284</v>
      </c>
      <c r="G262" s="14"/>
      <c r="H262" s="207">
        <v>848.36000000000001</v>
      </c>
      <c r="I262" s="208"/>
      <c r="J262" s="14"/>
      <c r="K262" s="14"/>
      <c r="L262" s="204"/>
      <c r="M262" s="209"/>
      <c r="N262" s="210"/>
      <c r="O262" s="210"/>
      <c r="P262" s="210"/>
      <c r="Q262" s="210"/>
      <c r="R262" s="210"/>
      <c r="S262" s="210"/>
      <c r="T262" s="211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05" t="s">
        <v>150</v>
      </c>
      <c r="AU262" s="205" t="s">
        <v>92</v>
      </c>
      <c r="AV262" s="14" t="s">
        <v>92</v>
      </c>
      <c r="AW262" s="14" t="s">
        <v>36</v>
      </c>
      <c r="AX262" s="14" t="s">
        <v>83</v>
      </c>
      <c r="AY262" s="205" t="s">
        <v>140</v>
      </c>
    </row>
    <row r="263" s="15" customFormat="1">
      <c r="A263" s="15"/>
      <c r="B263" s="212"/>
      <c r="C263" s="15"/>
      <c r="D263" s="192" t="s">
        <v>150</v>
      </c>
      <c r="E263" s="213" t="s">
        <v>1</v>
      </c>
      <c r="F263" s="214" t="s">
        <v>153</v>
      </c>
      <c r="G263" s="15"/>
      <c r="H263" s="215">
        <v>848.36000000000001</v>
      </c>
      <c r="I263" s="216"/>
      <c r="J263" s="15"/>
      <c r="K263" s="15"/>
      <c r="L263" s="212"/>
      <c r="M263" s="217"/>
      <c r="N263" s="218"/>
      <c r="O263" s="218"/>
      <c r="P263" s="218"/>
      <c r="Q263" s="218"/>
      <c r="R263" s="218"/>
      <c r="S263" s="218"/>
      <c r="T263" s="219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13" t="s">
        <v>150</v>
      </c>
      <c r="AU263" s="213" t="s">
        <v>92</v>
      </c>
      <c r="AV263" s="15" t="s">
        <v>147</v>
      </c>
      <c r="AW263" s="15" t="s">
        <v>36</v>
      </c>
      <c r="AX263" s="15" t="s">
        <v>90</v>
      </c>
      <c r="AY263" s="213" t="s">
        <v>140</v>
      </c>
    </row>
    <row r="264" s="2" customFormat="1" ht="37.8" customHeight="1">
      <c r="A264" s="37"/>
      <c r="B264" s="178"/>
      <c r="C264" s="179" t="s">
        <v>176</v>
      </c>
      <c r="D264" s="179" t="s">
        <v>142</v>
      </c>
      <c r="E264" s="180" t="s">
        <v>285</v>
      </c>
      <c r="F264" s="181" t="s">
        <v>253</v>
      </c>
      <c r="G264" s="182" t="s">
        <v>243</v>
      </c>
      <c r="H264" s="183">
        <v>848.36000000000001</v>
      </c>
      <c r="I264" s="184"/>
      <c r="J264" s="185">
        <f>ROUND(I264*H264,2)</f>
        <v>0</v>
      </c>
      <c r="K264" s="181" t="s">
        <v>1</v>
      </c>
      <c r="L264" s="38"/>
      <c r="M264" s="186" t="s">
        <v>1</v>
      </c>
      <c r="N264" s="187" t="s">
        <v>48</v>
      </c>
      <c r="O264" s="76"/>
      <c r="P264" s="188">
        <f>O264*H264</f>
        <v>0</v>
      </c>
      <c r="Q264" s="188">
        <v>0</v>
      </c>
      <c r="R264" s="188">
        <f>Q264*H264</f>
        <v>0</v>
      </c>
      <c r="S264" s="188">
        <v>0</v>
      </c>
      <c r="T264" s="189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190" t="s">
        <v>147</v>
      </c>
      <c r="AT264" s="190" t="s">
        <v>142</v>
      </c>
      <c r="AU264" s="190" t="s">
        <v>92</v>
      </c>
      <c r="AY264" s="18" t="s">
        <v>140</v>
      </c>
      <c r="BE264" s="191">
        <f>IF(N264="základní",J264,0)</f>
        <v>0</v>
      </c>
      <c r="BF264" s="191">
        <f>IF(N264="snížená",J264,0)</f>
        <v>0</v>
      </c>
      <c r="BG264" s="191">
        <f>IF(N264="zákl. přenesená",J264,0)</f>
        <v>0</v>
      </c>
      <c r="BH264" s="191">
        <f>IF(N264="sníž. přenesená",J264,0)</f>
        <v>0</v>
      </c>
      <c r="BI264" s="191">
        <f>IF(N264="nulová",J264,0)</f>
        <v>0</v>
      </c>
      <c r="BJ264" s="18" t="s">
        <v>90</v>
      </c>
      <c r="BK264" s="191">
        <f>ROUND(I264*H264,2)</f>
        <v>0</v>
      </c>
      <c r="BL264" s="18" t="s">
        <v>147</v>
      </c>
      <c r="BM264" s="190" t="s">
        <v>286</v>
      </c>
    </row>
    <row r="265" s="2" customFormat="1">
      <c r="A265" s="37"/>
      <c r="B265" s="38"/>
      <c r="C265" s="37"/>
      <c r="D265" s="192" t="s">
        <v>149</v>
      </c>
      <c r="E265" s="37"/>
      <c r="F265" s="193" t="s">
        <v>253</v>
      </c>
      <c r="G265" s="37"/>
      <c r="H265" s="37"/>
      <c r="I265" s="194"/>
      <c r="J265" s="37"/>
      <c r="K265" s="37"/>
      <c r="L265" s="38"/>
      <c r="M265" s="195"/>
      <c r="N265" s="196"/>
      <c r="O265" s="76"/>
      <c r="P265" s="76"/>
      <c r="Q265" s="76"/>
      <c r="R265" s="76"/>
      <c r="S265" s="76"/>
      <c r="T265" s="77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8" t="s">
        <v>149</v>
      </c>
      <c r="AU265" s="18" t="s">
        <v>92</v>
      </c>
    </row>
    <row r="266" s="13" customFormat="1">
      <c r="A266" s="13"/>
      <c r="B266" s="197"/>
      <c r="C266" s="13"/>
      <c r="D266" s="192" t="s">
        <v>150</v>
      </c>
      <c r="E266" s="198" t="s">
        <v>1</v>
      </c>
      <c r="F266" s="199" t="s">
        <v>283</v>
      </c>
      <c r="G266" s="13"/>
      <c r="H266" s="198" t="s">
        <v>1</v>
      </c>
      <c r="I266" s="200"/>
      <c r="J266" s="13"/>
      <c r="K266" s="13"/>
      <c r="L266" s="197"/>
      <c r="M266" s="201"/>
      <c r="N266" s="202"/>
      <c r="O266" s="202"/>
      <c r="P266" s="202"/>
      <c r="Q266" s="202"/>
      <c r="R266" s="202"/>
      <c r="S266" s="202"/>
      <c r="T266" s="20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198" t="s">
        <v>150</v>
      </c>
      <c r="AU266" s="198" t="s">
        <v>92</v>
      </c>
      <c r="AV266" s="13" t="s">
        <v>90</v>
      </c>
      <c r="AW266" s="13" t="s">
        <v>36</v>
      </c>
      <c r="AX266" s="13" t="s">
        <v>83</v>
      </c>
      <c r="AY266" s="198" t="s">
        <v>140</v>
      </c>
    </row>
    <row r="267" s="13" customFormat="1">
      <c r="A267" s="13"/>
      <c r="B267" s="197"/>
      <c r="C267" s="13"/>
      <c r="D267" s="192" t="s">
        <v>150</v>
      </c>
      <c r="E267" s="198" t="s">
        <v>1</v>
      </c>
      <c r="F267" s="199" t="s">
        <v>276</v>
      </c>
      <c r="G267" s="13"/>
      <c r="H267" s="198" t="s">
        <v>1</v>
      </c>
      <c r="I267" s="200"/>
      <c r="J267" s="13"/>
      <c r="K267" s="13"/>
      <c r="L267" s="197"/>
      <c r="M267" s="201"/>
      <c r="N267" s="202"/>
      <c r="O267" s="202"/>
      <c r="P267" s="202"/>
      <c r="Q267" s="202"/>
      <c r="R267" s="202"/>
      <c r="S267" s="202"/>
      <c r="T267" s="20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98" t="s">
        <v>150</v>
      </c>
      <c r="AU267" s="198" t="s">
        <v>92</v>
      </c>
      <c r="AV267" s="13" t="s">
        <v>90</v>
      </c>
      <c r="AW267" s="13" t="s">
        <v>36</v>
      </c>
      <c r="AX267" s="13" t="s">
        <v>83</v>
      </c>
      <c r="AY267" s="198" t="s">
        <v>140</v>
      </c>
    </row>
    <row r="268" s="14" customFormat="1">
      <c r="A268" s="14"/>
      <c r="B268" s="204"/>
      <c r="C268" s="14"/>
      <c r="D268" s="192" t="s">
        <v>150</v>
      </c>
      <c r="E268" s="205" t="s">
        <v>1</v>
      </c>
      <c r="F268" s="206" t="s">
        <v>284</v>
      </c>
      <c r="G268" s="14"/>
      <c r="H268" s="207">
        <v>848.36000000000001</v>
      </c>
      <c r="I268" s="208"/>
      <c r="J268" s="14"/>
      <c r="K268" s="14"/>
      <c r="L268" s="204"/>
      <c r="M268" s="209"/>
      <c r="N268" s="210"/>
      <c r="O268" s="210"/>
      <c r="P268" s="210"/>
      <c r="Q268" s="210"/>
      <c r="R268" s="210"/>
      <c r="S268" s="210"/>
      <c r="T268" s="211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05" t="s">
        <v>150</v>
      </c>
      <c r="AU268" s="205" t="s">
        <v>92</v>
      </c>
      <c r="AV268" s="14" t="s">
        <v>92</v>
      </c>
      <c r="AW268" s="14" t="s">
        <v>36</v>
      </c>
      <c r="AX268" s="14" t="s">
        <v>83</v>
      </c>
      <c r="AY268" s="205" t="s">
        <v>140</v>
      </c>
    </row>
    <row r="269" s="15" customFormat="1">
      <c r="A269" s="15"/>
      <c r="B269" s="212"/>
      <c r="C269" s="15"/>
      <c r="D269" s="192" t="s">
        <v>150</v>
      </c>
      <c r="E269" s="213" t="s">
        <v>1</v>
      </c>
      <c r="F269" s="214" t="s">
        <v>153</v>
      </c>
      <c r="G269" s="15"/>
      <c r="H269" s="215">
        <v>848.36000000000001</v>
      </c>
      <c r="I269" s="216"/>
      <c r="J269" s="15"/>
      <c r="K269" s="15"/>
      <c r="L269" s="212"/>
      <c r="M269" s="217"/>
      <c r="N269" s="218"/>
      <c r="O269" s="218"/>
      <c r="P269" s="218"/>
      <c r="Q269" s="218"/>
      <c r="R269" s="218"/>
      <c r="S269" s="218"/>
      <c r="T269" s="219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13" t="s">
        <v>150</v>
      </c>
      <c r="AU269" s="213" t="s">
        <v>92</v>
      </c>
      <c r="AV269" s="15" t="s">
        <v>147</v>
      </c>
      <c r="AW269" s="15" t="s">
        <v>36</v>
      </c>
      <c r="AX269" s="15" t="s">
        <v>90</v>
      </c>
      <c r="AY269" s="213" t="s">
        <v>140</v>
      </c>
    </row>
    <row r="270" s="2" customFormat="1" ht="37.8" customHeight="1">
      <c r="A270" s="37"/>
      <c r="B270" s="178"/>
      <c r="C270" s="179" t="s">
        <v>287</v>
      </c>
      <c r="D270" s="179" t="s">
        <v>142</v>
      </c>
      <c r="E270" s="180" t="s">
        <v>288</v>
      </c>
      <c r="F270" s="181" t="s">
        <v>261</v>
      </c>
      <c r="G270" s="182" t="s">
        <v>243</v>
      </c>
      <c r="H270" s="183">
        <v>19512.279999999999</v>
      </c>
      <c r="I270" s="184"/>
      <c r="J270" s="185">
        <f>ROUND(I270*H270,2)</f>
        <v>0</v>
      </c>
      <c r="K270" s="181" t="s">
        <v>1</v>
      </c>
      <c r="L270" s="38"/>
      <c r="M270" s="186" t="s">
        <v>1</v>
      </c>
      <c r="N270" s="187" t="s">
        <v>48</v>
      </c>
      <c r="O270" s="76"/>
      <c r="P270" s="188">
        <f>O270*H270</f>
        <v>0</v>
      </c>
      <c r="Q270" s="188">
        <v>0</v>
      </c>
      <c r="R270" s="188">
        <f>Q270*H270</f>
        <v>0</v>
      </c>
      <c r="S270" s="188">
        <v>0</v>
      </c>
      <c r="T270" s="189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190" t="s">
        <v>147</v>
      </c>
      <c r="AT270" s="190" t="s">
        <v>142</v>
      </c>
      <c r="AU270" s="190" t="s">
        <v>92</v>
      </c>
      <c r="AY270" s="18" t="s">
        <v>140</v>
      </c>
      <c r="BE270" s="191">
        <f>IF(N270="základní",J270,0)</f>
        <v>0</v>
      </c>
      <c r="BF270" s="191">
        <f>IF(N270="snížená",J270,0)</f>
        <v>0</v>
      </c>
      <c r="BG270" s="191">
        <f>IF(N270="zákl. přenesená",J270,0)</f>
        <v>0</v>
      </c>
      <c r="BH270" s="191">
        <f>IF(N270="sníž. přenesená",J270,0)</f>
        <v>0</v>
      </c>
      <c r="BI270" s="191">
        <f>IF(N270="nulová",J270,0)</f>
        <v>0</v>
      </c>
      <c r="BJ270" s="18" t="s">
        <v>90</v>
      </c>
      <c r="BK270" s="191">
        <f>ROUND(I270*H270,2)</f>
        <v>0</v>
      </c>
      <c r="BL270" s="18" t="s">
        <v>147</v>
      </c>
      <c r="BM270" s="190" t="s">
        <v>289</v>
      </c>
    </row>
    <row r="271" s="2" customFormat="1">
      <c r="A271" s="37"/>
      <c r="B271" s="38"/>
      <c r="C271" s="37"/>
      <c r="D271" s="192" t="s">
        <v>149</v>
      </c>
      <c r="E271" s="37"/>
      <c r="F271" s="193" t="s">
        <v>263</v>
      </c>
      <c r="G271" s="37"/>
      <c r="H271" s="37"/>
      <c r="I271" s="194"/>
      <c r="J271" s="37"/>
      <c r="K271" s="37"/>
      <c r="L271" s="38"/>
      <c r="M271" s="195"/>
      <c r="N271" s="196"/>
      <c r="O271" s="76"/>
      <c r="P271" s="76"/>
      <c r="Q271" s="76"/>
      <c r="R271" s="76"/>
      <c r="S271" s="76"/>
      <c r="T271" s="77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8" t="s">
        <v>149</v>
      </c>
      <c r="AU271" s="18" t="s">
        <v>92</v>
      </c>
    </row>
    <row r="272" s="13" customFormat="1">
      <c r="A272" s="13"/>
      <c r="B272" s="197"/>
      <c r="C272" s="13"/>
      <c r="D272" s="192" t="s">
        <v>150</v>
      </c>
      <c r="E272" s="198" t="s">
        <v>1</v>
      </c>
      <c r="F272" s="199" t="s">
        <v>283</v>
      </c>
      <c r="G272" s="13"/>
      <c r="H272" s="198" t="s">
        <v>1</v>
      </c>
      <c r="I272" s="200"/>
      <c r="J272" s="13"/>
      <c r="K272" s="13"/>
      <c r="L272" s="197"/>
      <c r="M272" s="201"/>
      <c r="N272" s="202"/>
      <c r="O272" s="202"/>
      <c r="P272" s="202"/>
      <c r="Q272" s="202"/>
      <c r="R272" s="202"/>
      <c r="S272" s="202"/>
      <c r="T272" s="20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198" t="s">
        <v>150</v>
      </c>
      <c r="AU272" s="198" t="s">
        <v>92</v>
      </c>
      <c r="AV272" s="13" t="s">
        <v>90</v>
      </c>
      <c r="AW272" s="13" t="s">
        <v>36</v>
      </c>
      <c r="AX272" s="13" t="s">
        <v>83</v>
      </c>
      <c r="AY272" s="198" t="s">
        <v>140</v>
      </c>
    </row>
    <row r="273" s="13" customFormat="1">
      <c r="A273" s="13"/>
      <c r="B273" s="197"/>
      <c r="C273" s="13"/>
      <c r="D273" s="192" t="s">
        <v>150</v>
      </c>
      <c r="E273" s="198" t="s">
        <v>1</v>
      </c>
      <c r="F273" s="199" t="s">
        <v>276</v>
      </c>
      <c r="G273" s="13"/>
      <c r="H273" s="198" t="s">
        <v>1</v>
      </c>
      <c r="I273" s="200"/>
      <c r="J273" s="13"/>
      <c r="K273" s="13"/>
      <c r="L273" s="197"/>
      <c r="M273" s="201"/>
      <c r="N273" s="202"/>
      <c r="O273" s="202"/>
      <c r="P273" s="202"/>
      <c r="Q273" s="202"/>
      <c r="R273" s="202"/>
      <c r="S273" s="202"/>
      <c r="T273" s="20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198" t="s">
        <v>150</v>
      </c>
      <c r="AU273" s="198" t="s">
        <v>92</v>
      </c>
      <c r="AV273" s="13" t="s">
        <v>90</v>
      </c>
      <c r="AW273" s="13" t="s">
        <v>36</v>
      </c>
      <c r="AX273" s="13" t="s">
        <v>83</v>
      </c>
      <c r="AY273" s="198" t="s">
        <v>140</v>
      </c>
    </row>
    <row r="274" s="14" customFormat="1">
      <c r="A274" s="14"/>
      <c r="B274" s="204"/>
      <c r="C274" s="14"/>
      <c r="D274" s="192" t="s">
        <v>150</v>
      </c>
      <c r="E274" s="205" t="s">
        <v>1</v>
      </c>
      <c r="F274" s="206" t="s">
        <v>290</v>
      </c>
      <c r="G274" s="14"/>
      <c r="H274" s="207">
        <v>19512.279999999999</v>
      </c>
      <c r="I274" s="208"/>
      <c r="J274" s="14"/>
      <c r="K274" s="14"/>
      <c r="L274" s="204"/>
      <c r="M274" s="209"/>
      <c r="N274" s="210"/>
      <c r="O274" s="210"/>
      <c r="P274" s="210"/>
      <c r="Q274" s="210"/>
      <c r="R274" s="210"/>
      <c r="S274" s="210"/>
      <c r="T274" s="211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05" t="s">
        <v>150</v>
      </c>
      <c r="AU274" s="205" t="s">
        <v>92</v>
      </c>
      <c r="AV274" s="14" t="s">
        <v>92</v>
      </c>
      <c r="AW274" s="14" t="s">
        <v>36</v>
      </c>
      <c r="AX274" s="14" t="s">
        <v>83</v>
      </c>
      <c r="AY274" s="205" t="s">
        <v>140</v>
      </c>
    </row>
    <row r="275" s="15" customFormat="1">
      <c r="A275" s="15"/>
      <c r="B275" s="212"/>
      <c r="C275" s="15"/>
      <c r="D275" s="192" t="s">
        <v>150</v>
      </c>
      <c r="E275" s="213" t="s">
        <v>1</v>
      </c>
      <c r="F275" s="214" t="s">
        <v>153</v>
      </c>
      <c r="G275" s="15"/>
      <c r="H275" s="215">
        <v>19512.279999999999</v>
      </c>
      <c r="I275" s="216"/>
      <c r="J275" s="15"/>
      <c r="K275" s="15"/>
      <c r="L275" s="212"/>
      <c r="M275" s="217"/>
      <c r="N275" s="218"/>
      <c r="O275" s="218"/>
      <c r="P275" s="218"/>
      <c r="Q275" s="218"/>
      <c r="R275" s="218"/>
      <c r="S275" s="218"/>
      <c r="T275" s="219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13" t="s">
        <v>150</v>
      </c>
      <c r="AU275" s="213" t="s">
        <v>92</v>
      </c>
      <c r="AV275" s="15" t="s">
        <v>147</v>
      </c>
      <c r="AW275" s="15" t="s">
        <v>36</v>
      </c>
      <c r="AX275" s="15" t="s">
        <v>90</v>
      </c>
      <c r="AY275" s="213" t="s">
        <v>140</v>
      </c>
    </row>
    <row r="276" s="2" customFormat="1" ht="24.15" customHeight="1">
      <c r="A276" s="37"/>
      <c r="B276" s="178"/>
      <c r="C276" s="179" t="s">
        <v>291</v>
      </c>
      <c r="D276" s="179" t="s">
        <v>142</v>
      </c>
      <c r="E276" s="180" t="s">
        <v>292</v>
      </c>
      <c r="F276" s="181" t="s">
        <v>273</v>
      </c>
      <c r="G276" s="182" t="s">
        <v>274</v>
      </c>
      <c r="H276" s="183">
        <v>1399.7940000000001</v>
      </c>
      <c r="I276" s="184"/>
      <c r="J276" s="185">
        <f>ROUND(I276*H276,2)</f>
        <v>0</v>
      </c>
      <c r="K276" s="181" t="s">
        <v>1</v>
      </c>
      <c r="L276" s="38"/>
      <c r="M276" s="186" t="s">
        <v>1</v>
      </c>
      <c r="N276" s="187" t="s">
        <v>48</v>
      </c>
      <c r="O276" s="76"/>
      <c r="P276" s="188">
        <f>O276*H276</f>
        <v>0</v>
      </c>
      <c r="Q276" s="188">
        <v>0</v>
      </c>
      <c r="R276" s="188">
        <f>Q276*H276</f>
        <v>0</v>
      </c>
      <c r="S276" s="188">
        <v>0</v>
      </c>
      <c r="T276" s="189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190" t="s">
        <v>147</v>
      </c>
      <c r="AT276" s="190" t="s">
        <v>142</v>
      </c>
      <c r="AU276" s="190" t="s">
        <v>92</v>
      </c>
      <c r="AY276" s="18" t="s">
        <v>140</v>
      </c>
      <c r="BE276" s="191">
        <f>IF(N276="základní",J276,0)</f>
        <v>0</v>
      </c>
      <c r="BF276" s="191">
        <f>IF(N276="snížená",J276,0)</f>
        <v>0</v>
      </c>
      <c r="BG276" s="191">
        <f>IF(N276="zákl. přenesená",J276,0)</f>
        <v>0</v>
      </c>
      <c r="BH276" s="191">
        <f>IF(N276="sníž. přenesená",J276,0)</f>
        <v>0</v>
      </c>
      <c r="BI276" s="191">
        <f>IF(N276="nulová",J276,0)</f>
        <v>0</v>
      </c>
      <c r="BJ276" s="18" t="s">
        <v>90</v>
      </c>
      <c r="BK276" s="191">
        <f>ROUND(I276*H276,2)</f>
        <v>0</v>
      </c>
      <c r="BL276" s="18" t="s">
        <v>147</v>
      </c>
      <c r="BM276" s="190" t="s">
        <v>293</v>
      </c>
    </row>
    <row r="277" s="2" customFormat="1">
      <c r="A277" s="37"/>
      <c r="B277" s="38"/>
      <c r="C277" s="37"/>
      <c r="D277" s="192" t="s">
        <v>149</v>
      </c>
      <c r="E277" s="37"/>
      <c r="F277" s="193" t="s">
        <v>273</v>
      </c>
      <c r="G277" s="37"/>
      <c r="H277" s="37"/>
      <c r="I277" s="194"/>
      <c r="J277" s="37"/>
      <c r="K277" s="37"/>
      <c r="L277" s="38"/>
      <c r="M277" s="195"/>
      <c r="N277" s="196"/>
      <c r="O277" s="76"/>
      <c r="P277" s="76"/>
      <c r="Q277" s="76"/>
      <c r="R277" s="76"/>
      <c r="S277" s="76"/>
      <c r="T277" s="77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8" t="s">
        <v>149</v>
      </c>
      <c r="AU277" s="18" t="s">
        <v>92</v>
      </c>
    </row>
    <row r="278" s="13" customFormat="1">
      <c r="A278" s="13"/>
      <c r="B278" s="197"/>
      <c r="C278" s="13"/>
      <c r="D278" s="192" t="s">
        <v>150</v>
      </c>
      <c r="E278" s="198" t="s">
        <v>1</v>
      </c>
      <c r="F278" s="199" t="s">
        <v>276</v>
      </c>
      <c r="G278" s="13"/>
      <c r="H278" s="198" t="s">
        <v>1</v>
      </c>
      <c r="I278" s="200"/>
      <c r="J278" s="13"/>
      <c r="K278" s="13"/>
      <c r="L278" s="197"/>
      <c r="M278" s="201"/>
      <c r="N278" s="202"/>
      <c r="O278" s="202"/>
      <c r="P278" s="202"/>
      <c r="Q278" s="202"/>
      <c r="R278" s="202"/>
      <c r="S278" s="202"/>
      <c r="T278" s="20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198" t="s">
        <v>150</v>
      </c>
      <c r="AU278" s="198" t="s">
        <v>92</v>
      </c>
      <c r="AV278" s="13" t="s">
        <v>90</v>
      </c>
      <c r="AW278" s="13" t="s">
        <v>36</v>
      </c>
      <c r="AX278" s="13" t="s">
        <v>83</v>
      </c>
      <c r="AY278" s="198" t="s">
        <v>140</v>
      </c>
    </row>
    <row r="279" s="13" customFormat="1">
      <c r="A279" s="13"/>
      <c r="B279" s="197"/>
      <c r="C279" s="13"/>
      <c r="D279" s="192" t="s">
        <v>150</v>
      </c>
      <c r="E279" s="198" t="s">
        <v>1</v>
      </c>
      <c r="F279" s="199" t="s">
        <v>277</v>
      </c>
      <c r="G279" s="13"/>
      <c r="H279" s="198" t="s">
        <v>1</v>
      </c>
      <c r="I279" s="200"/>
      <c r="J279" s="13"/>
      <c r="K279" s="13"/>
      <c r="L279" s="197"/>
      <c r="M279" s="201"/>
      <c r="N279" s="202"/>
      <c r="O279" s="202"/>
      <c r="P279" s="202"/>
      <c r="Q279" s="202"/>
      <c r="R279" s="202"/>
      <c r="S279" s="202"/>
      <c r="T279" s="20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198" t="s">
        <v>150</v>
      </c>
      <c r="AU279" s="198" t="s">
        <v>92</v>
      </c>
      <c r="AV279" s="13" t="s">
        <v>90</v>
      </c>
      <c r="AW279" s="13" t="s">
        <v>36</v>
      </c>
      <c r="AX279" s="13" t="s">
        <v>83</v>
      </c>
      <c r="AY279" s="198" t="s">
        <v>140</v>
      </c>
    </row>
    <row r="280" s="14" customFormat="1">
      <c r="A280" s="14"/>
      <c r="B280" s="204"/>
      <c r="C280" s="14"/>
      <c r="D280" s="192" t="s">
        <v>150</v>
      </c>
      <c r="E280" s="205" t="s">
        <v>1</v>
      </c>
      <c r="F280" s="206" t="s">
        <v>294</v>
      </c>
      <c r="G280" s="14"/>
      <c r="H280" s="207">
        <v>1399.7940000000001</v>
      </c>
      <c r="I280" s="208"/>
      <c r="J280" s="14"/>
      <c r="K280" s="14"/>
      <c r="L280" s="204"/>
      <c r="M280" s="209"/>
      <c r="N280" s="210"/>
      <c r="O280" s="210"/>
      <c r="P280" s="210"/>
      <c r="Q280" s="210"/>
      <c r="R280" s="210"/>
      <c r="S280" s="210"/>
      <c r="T280" s="211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05" t="s">
        <v>150</v>
      </c>
      <c r="AU280" s="205" t="s">
        <v>92</v>
      </c>
      <c r="AV280" s="14" t="s">
        <v>92</v>
      </c>
      <c r="AW280" s="14" t="s">
        <v>36</v>
      </c>
      <c r="AX280" s="14" t="s">
        <v>83</v>
      </c>
      <c r="AY280" s="205" t="s">
        <v>140</v>
      </c>
    </row>
    <row r="281" s="15" customFormat="1">
      <c r="A281" s="15"/>
      <c r="B281" s="212"/>
      <c r="C281" s="15"/>
      <c r="D281" s="192" t="s">
        <v>150</v>
      </c>
      <c r="E281" s="213" t="s">
        <v>1</v>
      </c>
      <c r="F281" s="214" t="s">
        <v>153</v>
      </c>
      <c r="G281" s="15"/>
      <c r="H281" s="215">
        <v>1399.7940000000001</v>
      </c>
      <c r="I281" s="216"/>
      <c r="J281" s="15"/>
      <c r="K281" s="15"/>
      <c r="L281" s="212"/>
      <c r="M281" s="217"/>
      <c r="N281" s="218"/>
      <c r="O281" s="218"/>
      <c r="P281" s="218"/>
      <c r="Q281" s="218"/>
      <c r="R281" s="218"/>
      <c r="S281" s="218"/>
      <c r="T281" s="219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13" t="s">
        <v>150</v>
      </c>
      <c r="AU281" s="213" t="s">
        <v>92</v>
      </c>
      <c r="AV281" s="15" t="s">
        <v>147</v>
      </c>
      <c r="AW281" s="15" t="s">
        <v>36</v>
      </c>
      <c r="AX281" s="15" t="s">
        <v>90</v>
      </c>
      <c r="AY281" s="213" t="s">
        <v>140</v>
      </c>
    </row>
    <row r="282" s="2" customFormat="1" ht="24.15" customHeight="1">
      <c r="A282" s="37"/>
      <c r="B282" s="178"/>
      <c r="C282" s="179" t="s">
        <v>295</v>
      </c>
      <c r="D282" s="179" t="s">
        <v>142</v>
      </c>
      <c r="E282" s="180" t="s">
        <v>296</v>
      </c>
      <c r="F282" s="181" t="s">
        <v>297</v>
      </c>
      <c r="G282" s="182" t="s">
        <v>243</v>
      </c>
      <c r="H282" s="183">
        <v>263.79000000000002</v>
      </c>
      <c r="I282" s="184"/>
      <c r="J282" s="185">
        <f>ROUND(I282*H282,2)</f>
        <v>0</v>
      </c>
      <c r="K282" s="181" t="s">
        <v>146</v>
      </c>
      <c r="L282" s="38"/>
      <c r="M282" s="186" t="s">
        <v>1</v>
      </c>
      <c r="N282" s="187" t="s">
        <v>48</v>
      </c>
      <c r="O282" s="76"/>
      <c r="P282" s="188">
        <f>O282*H282</f>
        <v>0</v>
      </c>
      <c r="Q282" s="188">
        <v>0</v>
      </c>
      <c r="R282" s="188">
        <f>Q282*H282</f>
        <v>0</v>
      </c>
      <c r="S282" s="188">
        <v>0</v>
      </c>
      <c r="T282" s="189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190" t="s">
        <v>147</v>
      </c>
      <c r="AT282" s="190" t="s">
        <v>142</v>
      </c>
      <c r="AU282" s="190" t="s">
        <v>92</v>
      </c>
      <c r="AY282" s="18" t="s">
        <v>140</v>
      </c>
      <c r="BE282" s="191">
        <f>IF(N282="základní",J282,0)</f>
        <v>0</v>
      </c>
      <c r="BF282" s="191">
        <f>IF(N282="snížená",J282,0)</f>
        <v>0</v>
      </c>
      <c r="BG282" s="191">
        <f>IF(N282="zákl. přenesená",J282,0)</f>
        <v>0</v>
      </c>
      <c r="BH282" s="191">
        <f>IF(N282="sníž. přenesená",J282,0)</f>
        <v>0</v>
      </c>
      <c r="BI282" s="191">
        <f>IF(N282="nulová",J282,0)</f>
        <v>0</v>
      </c>
      <c r="BJ282" s="18" t="s">
        <v>90</v>
      </c>
      <c r="BK282" s="191">
        <f>ROUND(I282*H282,2)</f>
        <v>0</v>
      </c>
      <c r="BL282" s="18" t="s">
        <v>147</v>
      </c>
      <c r="BM282" s="190" t="s">
        <v>298</v>
      </c>
    </row>
    <row r="283" s="2" customFormat="1">
      <c r="A283" s="37"/>
      <c r="B283" s="38"/>
      <c r="C283" s="37"/>
      <c r="D283" s="192" t="s">
        <v>149</v>
      </c>
      <c r="E283" s="37"/>
      <c r="F283" s="193" t="s">
        <v>297</v>
      </c>
      <c r="G283" s="37"/>
      <c r="H283" s="37"/>
      <c r="I283" s="194"/>
      <c r="J283" s="37"/>
      <c r="K283" s="37"/>
      <c r="L283" s="38"/>
      <c r="M283" s="195"/>
      <c r="N283" s="196"/>
      <c r="O283" s="76"/>
      <c r="P283" s="76"/>
      <c r="Q283" s="76"/>
      <c r="R283" s="76"/>
      <c r="S283" s="76"/>
      <c r="T283" s="77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8" t="s">
        <v>149</v>
      </c>
      <c r="AU283" s="18" t="s">
        <v>92</v>
      </c>
    </row>
    <row r="284" s="13" customFormat="1">
      <c r="A284" s="13"/>
      <c r="B284" s="197"/>
      <c r="C284" s="13"/>
      <c r="D284" s="192" t="s">
        <v>150</v>
      </c>
      <c r="E284" s="198" t="s">
        <v>1</v>
      </c>
      <c r="F284" s="199" t="s">
        <v>255</v>
      </c>
      <c r="G284" s="13"/>
      <c r="H284" s="198" t="s">
        <v>1</v>
      </c>
      <c r="I284" s="200"/>
      <c r="J284" s="13"/>
      <c r="K284" s="13"/>
      <c r="L284" s="197"/>
      <c r="M284" s="201"/>
      <c r="N284" s="202"/>
      <c r="O284" s="202"/>
      <c r="P284" s="202"/>
      <c r="Q284" s="202"/>
      <c r="R284" s="202"/>
      <c r="S284" s="202"/>
      <c r="T284" s="20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198" t="s">
        <v>150</v>
      </c>
      <c r="AU284" s="198" t="s">
        <v>92</v>
      </c>
      <c r="AV284" s="13" t="s">
        <v>90</v>
      </c>
      <c r="AW284" s="13" t="s">
        <v>36</v>
      </c>
      <c r="AX284" s="13" t="s">
        <v>83</v>
      </c>
      <c r="AY284" s="198" t="s">
        <v>140</v>
      </c>
    </row>
    <row r="285" s="14" customFormat="1">
      <c r="A285" s="14"/>
      <c r="B285" s="204"/>
      <c r="C285" s="14"/>
      <c r="D285" s="192" t="s">
        <v>150</v>
      </c>
      <c r="E285" s="205" t="s">
        <v>1</v>
      </c>
      <c r="F285" s="206" t="s">
        <v>299</v>
      </c>
      <c r="G285" s="14"/>
      <c r="H285" s="207">
        <v>116.01000000000001</v>
      </c>
      <c r="I285" s="208"/>
      <c r="J285" s="14"/>
      <c r="K285" s="14"/>
      <c r="L285" s="204"/>
      <c r="M285" s="209"/>
      <c r="N285" s="210"/>
      <c r="O285" s="210"/>
      <c r="P285" s="210"/>
      <c r="Q285" s="210"/>
      <c r="R285" s="210"/>
      <c r="S285" s="210"/>
      <c r="T285" s="211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05" t="s">
        <v>150</v>
      </c>
      <c r="AU285" s="205" t="s">
        <v>92</v>
      </c>
      <c r="AV285" s="14" t="s">
        <v>92</v>
      </c>
      <c r="AW285" s="14" t="s">
        <v>36</v>
      </c>
      <c r="AX285" s="14" t="s">
        <v>83</v>
      </c>
      <c r="AY285" s="205" t="s">
        <v>140</v>
      </c>
    </row>
    <row r="286" s="13" customFormat="1">
      <c r="A286" s="13"/>
      <c r="B286" s="197"/>
      <c r="C286" s="13"/>
      <c r="D286" s="192" t="s">
        <v>150</v>
      </c>
      <c r="E286" s="198" t="s">
        <v>1</v>
      </c>
      <c r="F286" s="199" t="s">
        <v>257</v>
      </c>
      <c r="G286" s="13"/>
      <c r="H286" s="198" t="s">
        <v>1</v>
      </c>
      <c r="I286" s="200"/>
      <c r="J286" s="13"/>
      <c r="K286" s="13"/>
      <c r="L286" s="197"/>
      <c r="M286" s="201"/>
      <c r="N286" s="202"/>
      <c r="O286" s="202"/>
      <c r="P286" s="202"/>
      <c r="Q286" s="202"/>
      <c r="R286" s="202"/>
      <c r="S286" s="202"/>
      <c r="T286" s="20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198" t="s">
        <v>150</v>
      </c>
      <c r="AU286" s="198" t="s">
        <v>92</v>
      </c>
      <c r="AV286" s="13" t="s">
        <v>90</v>
      </c>
      <c r="AW286" s="13" t="s">
        <v>36</v>
      </c>
      <c r="AX286" s="13" t="s">
        <v>83</v>
      </c>
      <c r="AY286" s="198" t="s">
        <v>140</v>
      </c>
    </row>
    <row r="287" s="14" customFormat="1">
      <c r="A287" s="14"/>
      <c r="B287" s="204"/>
      <c r="C287" s="14"/>
      <c r="D287" s="192" t="s">
        <v>150</v>
      </c>
      <c r="E287" s="205" t="s">
        <v>1</v>
      </c>
      <c r="F287" s="206" t="s">
        <v>300</v>
      </c>
      <c r="G287" s="14"/>
      <c r="H287" s="207">
        <v>147.78</v>
      </c>
      <c r="I287" s="208"/>
      <c r="J287" s="14"/>
      <c r="K287" s="14"/>
      <c r="L287" s="204"/>
      <c r="M287" s="209"/>
      <c r="N287" s="210"/>
      <c r="O287" s="210"/>
      <c r="P287" s="210"/>
      <c r="Q287" s="210"/>
      <c r="R287" s="210"/>
      <c r="S287" s="210"/>
      <c r="T287" s="211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05" t="s">
        <v>150</v>
      </c>
      <c r="AU287" s="205" t="s">
        <v>92</v>
      </c>
      <c r="AV287" s="14" t="s">
        <v>92</v>
      </c>
      <c r="AW287" s="14" t="s">
        <v>36</v>
      </c>
      <c r="AX287" s="14" t="s">
        <v>83</v>
      </c>
      <c r="AY287" s="205" t="s">
        <v>140</v>
      </c>
    </row>
    <row r="288" s="15" customFormat="1">
      <c r="A288" s="15"/>
      <c r="B288" s="212"/>
      <c r="C288" s="15"/>
      <c r="D288" s="192" t="s">
        <v>150</v>
      </c>
      <c r="E288" s="213" t="s">
        <v>1</v>
      </c>
      <c r="F288" s="214" t="s">
        <v>153</v>
      </c>
      <c r="G288" s="15"/>
      <c r="H288" s="215">
        <v>263.79000000000002</v>
      </c>
      <c r="I288" s="216"/>
      <c r="J288" s="15"/>
      <c r="K288" s="15"/>
      <c r="L288" s="212"/>
      <c r="M288" s="217"/>
      <c r="N288" s="218"/>
      <c r="O288" s="218"/>
      <c r="P288" s="218"/>
      <c r="Q288" s="218"/>
      <c r="R288" s="218"/>
      <c r="S288" s="218"/>
      <c r="T288" s="219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13" t="s">
        <v>150</v>
      </c>
      <c r="AU288" s="213" t="s">
        <v>92</v>
      </c>
      <c r="AV288" s="15" t="s">
        <v>147</v>
      </c>
      <c r="AW288" s="15" t="s">
        <v>36</v>
      </c>
      <c r="AX288" s="15" t="s">
        <v>90</v>
      </c>
      <c r="AY288" s="213" t="s">
        <v>140</v>
      </c>
    </row>
    <row r="289" s="2" customFormat="1" ht="16.5" customHeight="1">
      <c r="A289" s="37"/>
      <c r="B289" s="178"/>
      <c r="C289" s="179" t="s">
        <v>301</v>
      </c>
      <c r="D289" s="179" t="s">
        <v>142</v>
      </c>
      <c r="E289" s="180" t="s">
        <v>302</v>
      </c>
      <c r="F289" s="181" t="s">
        <v>303</v>
      </c>
      <c r="G289" s="182" t="s">
        <v>145</v>
      </c>
      <c r="H289" s="183">
        <v>1853.126</v>
      </c>
      <c r="I289" s="184"/>
      <c r="J289" s="185">
        <f>ROUND(I289*H289,2)</f>
        <v>0</v>
      </c>
      <c r="K289" s="181" t="s">
        <v>146</v>
      </c>
      <c r="L289" s="38"/>
      <c r="M289" s="186" t="s">
        <v>1</v>
      </c>
      <c r="N289" s="187" t="s">
        <v>48</v>
      </c>
      <c r="O289" s="76"/>
      <c r="P289" s="188">
        <f>O289*H289</f>
        <v>0</v>
      </c>
      <c r="Q289" s="188">
        <v>0</v>
      </c>
      <c r="R289" s="188">
        <f>Q289*H289</f>
        <v>0</v>
      </c>
      <c r="S289" s="188">
        <v>0</v>
      </c>
      <c r="T289" s="189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190" t="s">
        <v>147</v>
      </c>
      <c r="AT289" s="190" t="s">
        <v>142</v>
      </c>
      <c r="AU289" s="190" t="s">
        <v>92</v>
      </c>
      <c r="AY289" s="18" t="s">
        <v>140</v>
      </c>
      <c r="BE289" s="191">
        <f>IF(N289="základní",J289,0)</f>
        <v>0</v>
      </c>
      <c r="BF289" s="191">
        <f>IF(N289="snížená",J289,0)</f>
        <v>0</v>
      </c>
      <c r="BG289" s="191">
        <f>IF(N289="zákl. přenesená",J289,0)</f>
        <v>0</v>
      </c>
      <c r="BH289" s="191">
        <f>IF(N289="sníž. přenesená",J289,0)</f>
        <v>0</v>
      </c>
      <c r="BI289" s="191">
        <f>IF(N289="nulová",J289,0)</f>
        <v>0</v>
      </c>
      <c r="BJ289" s="18" t="s">
        <v>90</v>
      </c>
      <c r="BK289" s="191">
        <f>ROUND(I289*H289,2)</f>
        <v>0</v>
      </c>
      <c r="BL289" s="18" t="s">
        <v>147</v>
      </c>
      <c r="BM289" s="190" t="s">
        <v>304</v>
      </c>
    </row>
    <row r="290" s="2" customFormat="1">
      <c r="A290" s="37"/>
      <c r="B290" s="38"/>
      <c r="C290" s="37"/>
      <c r="D290" s="192" t="s">
        <v>149</v>
      </c>
      <c r="E290" s="37"/>
      <c r="F290" s="193" t="s">
        <v>303</v>
      </c>
      <c r="G290" s="37"/>
      <c r="H290" s="37"/>
      <c r="I290" s="194"/>
      <c r="J290" s="37"/>
      <c r="K290" s="37"/>
      <c r="L290" s="38"/>
      <c r="M290" s="195"/>
      <c r="N290" s="196"/>
      <c r="O290" s="76"/>
      <c r="P290" s="76"/>
      <c r="Q290" s="76"/>
      <c r="R290" s="76"/>
      <c r="S290" s="76"/>
      <c r="T290" s="77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8" t="s">
        <v>149</v>
      </c>
      <c r="AU290" s="18" t="s">
        <v>92</v>
      </c>
    </row>
    <row r="291" s="13" customFormat="1">
      <c r="A291" s="13"/>
      <c r="B291" s="197"/>
      <c r="C291" s="13"/>
      <c r="D291" s="192" t="s">
        <v>150</v>
      </c>
      <c r="E291" s="198" t="s">
        <v>1</v>
      </c>
      <c r="F291" s="199" t="s">
        <v>305</v>
      </c>
      <c r="G291" s="13"/>
      <c r="H291" s="198" t="s">
        <v>1</v>
      </c>
      <c r="I291" s="200"/>
      <c r="J291" s="13"/>
      <c r="K291" s="13"/>
      <c r="L291" s="197"/>
      <c r="M291" s="201"/>
      <c r="N291" s="202"/>
      <c r="O291" s="202"/>
      <c r="P291" s="202"/>
      <c r="Q291" s="202"/>
      <c r="R291" s="202"/>
      <c r="S291" s="202"/>
      <c r="T291" s="20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198" t="s">
        <v>150</v>
      </c>
      <c r="AU291" s="198" t="s">
        <v>92</v>
      </c>
      <c r="AV291" s="13" t="s">
        <v>90</v>
      </c>
      <c r="AW291" s="13" t="s">
        <v>36</v>
      </c>
      <c r="AX291" s="13" t="s">
        <v>83</v>
      </c>
      <c r="AY291" s="198" t="s">
        <v>140</v>
      </c>
    </row>
    <row r="292" s="13" customFormat="1">
      <c r="A292" s="13"/>
      <c r="B292" s="197"/>
      <c r="C292" s="13"/>
      <c r="D292" s="192" t="s">
        <v>150</v>
      </c>
      <c r="E292" s="198" t="s">
        <v>1</v>
      </c>
      <c r="F292" s="199" t="s">
        <v>306</v>
      </c>
      <c r="G292" s="13"/>
      <c r="H292" s="198" t="s">
        <v>1</v>
      </c>
      <c r="I292" s="200"/>
      <c r="J292" s="13"/>
      <c r="K292" s="13"/>
      <c r="L292" s="197"/>
      <c r="M292" s="201"/>
      <c r="N292" s="202"/>
      <c r="O292" s="202"/>
      <c r="P292" s="202"/>
      <c r="Q292" s="202"/>
      <c r="R292" s="202"/>
      <c r="S292" s="202"/>
      <c r="T292" s="20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198" t="s">
        <v>150</v>
      </c>
      <c r="AU292" s="198" t="s">
        <v>92</v>
      </c>
      <c r="AV292" s="13" t="s">
        <v>90</v>
      </c>
      <c r="AW292" s="13" t="s">
        <v>36</v>
      </c>
      <c r="AX292" s="13" t="s">
        <v>83</v>
      </c>
      <c r="AY292" s="198" t="s">
        <v>140</v>
      </c>
    </row>
    <row r="293" s="13" customFormat="1">
      <c r="A293" s="13"/>
      <c r="B293" s="197"/>
      <c r="C293" s="13"/>
      <c r="D293" s="192" t="s">
        <v>150</v>
      </c>
      <c r="E293" s="198" t="s">
        <v>1</v>
      </c>
      <c r="F293" s="199" t="s">
        <v>307</v>
      </c>
      <c r="G293" s="13"/>
      <c r="H293" s="198" t="s">
        <v>1</v>
      </c>
      <c r="I293" s="200"/>
      <c r="J293" s="13"/>
      <c r="K293" s="13"/>
      <c r="L293" s="197"/>
      <c r="M293" s="201"/>
      <c r="N293" s="202"/>
      <c r="O293" s="202"/>
      <c r="P293" s="202"/>
      <c r="Q293" s="202"/>
      <c r="R293" s="202"/>
      <c r="S293" s="202"/>
      <c r="T293" s="20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198" t="s">
        <v>150</v>
      </c>
      <c r="AU293" s="198" t="s">
        <v>92</v>
      </c>
      <c r="AV293" s="13" t="s">
        <v>90</v>
      </c>
      <c r="AW293" s="13" t="s">
        <v>36</v>
      </c>
      <c r="AX293" s="13" t="s">
        <v>83</v>
      </c>
      <c r="AY293" s="198" t="s">
        <v>140</v>
      </c>
    </row>
    <row r="294" s="14" customFormat="1">
      <c r="A294" s="14"/>
      <c r="B294" s="204"/>
      <c r="C294" s="14"/>
      <c r="D294" s="192" t="s">
        <v>150</v>
      </c>
      <c r="E294" s="205" t="s">
        <v>1</v>
      </c>
      <c r="F294" s="206" t="s">
        <v>308</v>
      </c>
      <c r="G294" s="14"/>
      <c r="H294" s="207">
        <v>1853.126</v>
      </c>
      <c r="I294" s="208"/>
      <c r="J294" s="14"/>
      <c r="K294" s="14"/>
      <c r="L294" s="204"/>
      <c r="M294" s="209"/>
      <c r="N294" s="210"/>
      <c r="O294" s="210"/>
      <c r="P294" s="210"/>
      <c r="Q294" s="210"/>
      <c r="R294" s="210"/>
      <c r="S294" s="210"/>
      <c r="T294" s="211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05" t="s">
        <v>150</v>
      </c>
      <c r="AU294" s="205" t="s">
        <v>92</v>
      </c>
      <c r="AV294" s="14" t="s">
        <v>92</v>
      </c>
      <c r="AW294" s="14" t="s">
        <v>36</v>
      </c>
      <c r="AX294" s="14" t="s">
        <v>83</v>
      </c>
      <c r="AY294" s="205" t="s">
        <v>140</v>
      </c>
    </row>
    <row r="295" s="15" customFormat="1">
      <c r="A295" s="15"/>
      <c r="B295" s="212"/>
      <c r="C295" s="15"/>
      <c r="D295" s="192" t="s">
        <v>150</v>
      </c>
      <c r="E295" s="213" t="s">
        <v>1</v>
      </c>
      <c r="F295" s="214" t="s">
        <v>153</v>
      </c>
      <c r="G295" s="15"/>
      <c r="H295" s="215">
        <v>1853.126</v>
      </c>
      <c r="I295" s="216"/>
      <c r="J295" s="15"/>
      <c r="K295" s="15"/>
      <c r="L295" s="212"/>
      <c r="M295" s="217"/>
      <c r="N295" s="218"/>
      <c r="O295" s="218"/>
      <c r="P295" s="218"/>
      <c r="Q295" s="218"/>
      <c r="R295" s="218"/>
      <c r="S295" s="218"/>
      <c r="T295" s="219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13" t="s">
        <v>150</v>
      </c>
      <c r="AU295" s="213" t="s">
        <v>92</v>
      </c>
      <c r="AV295" s="15" t="s">
        <v>147</v>
      </c>
      <c r="AW295" s="15" t="s">
        <v>36</v>
      </c>
      <c r="AX295" s="15" t="s">
        <v>90</v>
      </c>
      <c r="AY295" s="213" t="s">
        <v>140</v>
      </c>
    </row>
    <row r="296" s="2" customFormat="1" ht="24.15" customHeight="1">
      <c r="A296" s="37"/>
      <c r="B296" s="178"/>
      <c r="C296" s="179" t="s">
        <v>309</v>
      </c>
      <c r="D296" s="179" t="s">
        <v>142</v>
      </c>
      <c r="E296" s="180" t="s">
        <v>310</v>
      </c>
      <c r="F296" s="181" t="s">
        <v>311</v>
      </c>
      <c r="G296" s="182" t="s">
        <v>145</v>
      </c>
      <c r="H296" s="183">
        <v>844.08000000000004</v>
      </c>
      <c r="I296" s="184"/>
      <c r="J296" s="185">
        <f>ROUND(I296*H296,2)</f>
        <v>0</v>
      </c>
      <c r="K296" s="181" t="s">
        <v>146</v>
      </c>
      <c r="L296" s="38"/>
      <c r="M296" s="186" t="s">
        <v>1</v>
      </c>
      <c r="N296" s="187" t="s">
        <v>48</v>
      </c>
      <c r="O296" s="76"/>
      <c r="P296" s="188">
        <f>O296*H296</f>
        <v>0</v>
      </c>
      <c r="Q296" s="188">
        <v>0</v>
      </c>
      <c r="R296" s="188">
        <f>Q296*H296</f>
        <v>0</v>
      </c>
      <c r="S296" s="188">
        <v>0</v>
      </c>
      <c r="T296" s="189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190" t="s">
        <v>147</v>
      </c>
      <c r="AT296" s="190" t="s">
        <v>142</v>
      </c>
      <c r="AU296" s="190" t="s">
        <v>92</v>
      </c>
      <c r="AY296" s="18" t="s">
        <v>140</v>
      </c>
      <c r="BE296" s="191">
        <f>IF(N296="základní",J296,0)</f>
        <v>0</v>
      </c>
      <c r="BF296" s="191">
        <f>IF(N296="snížená",J296,0)</f>
        <v>0</v>
      </c>
      <c r="BG296" s="191">
        <f>IF(N296="zákl. přenesená",J296,0)</f>
        <v>0</v>
      </c>
      <c r="BH296" s="191">
        <f>IF(N296="sníž. přenesená",J296,0)</f>
        <v>0</v>
      </c>
      <c r="BI296" s="191">
        <f>IF(N296="nulová",J296,0)</f>
        <v>0</v>
      </c>
      <c r="BJ296" s="18" t="s">
        <v>90</v>
      </c>
      <c r="BK296" s="191">
        <f>ROUND(I296*H296,2)</f>
        <v>0</v>
      </c>
      <c r="BL296" s="18" t="s">
        <v>147</v>
      </c>
      <c r="BM296" s="190" t="s">
        <v>312</v>
      </c>
    </row>
    <row r="297" s="2" customFormat="1">
      <c r="A297" s="37"/>
      <c r="B297" s="38"/>
      <c r="C297" s="37"/>
      <c r="D297" s="192" t="s">
        <v>149</v>
      </c>
      <c r="E297" s="37"/>
      <c r="F297" s="193" t="s">
        <v>311</v>
      </c>
      <c r="G297" s="37"/>
      <c r="H297" s="37"/>
      <c r="I297" s="194"/>
      <c r="J297" s="37"/>
      <c r="K297" s="37"/>
      <c r="L297" s="38"/>
      <c r="M297" s="195"/>
      <c r="N297" s="196"/>
      <c r="O297" s="76"/>
      <c r="P297" s="76"/>
      <c r="Q297" s="76"/>
      <c r="R297" s="76"/>
      <c r="S297" s="76"/>
      <c r="T297" s="77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8" t="s">
        <v>149</v>
      </c>
      <c r="AU297" s="18" t="s">
        <v>92</v>
      </c>
    </row>
    <row r="298" s="13" customFormat="1">
      <c r="A298" s="13"/>
      <c r="B298" s="197"/>
      <c r="C298" s="13"/>
      <c r="D298" s="192" t="s">
        <v>150</v>
      </c>
      <c r="E298" s="198" t="s">
        <v>1</v>
      </c>
      <c r="F298" s="199" t="s">
        <v>313</v>
      </c>
      <c r="G298" s="13"/>
      <c r="H298" s="198" t="s">
        <v>1</v>
      </c>
      <c r="I298" s="200"/>
      <c r="J298" s="13"/>
      <c r="K298" s="13"/>
      <c r="L298" s="197"/>
      <c r="M298" s="201"/>
      <c r="N298" s="202"/>
      <c r="O298" s="202"/>
      <c r="P298" s="202"/>
      <c r="Q298" s="202"/>
      <c r="R298" s="202"/>
      <c r="S298" s="202"/>
      <c r="T298" s="20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198" t="s">
        <v>150</v>
      </c>
      <c r="AU298" s="198" t="s">
        <v>92</v>
      </c>
      <c r="AV298" s="13" t="s">
        <v>90</v>
      </c>
      <c r="AW298" s="13" t="s">
        <v>36</v>
      </c>
      <c r="AX298" s="13" t="s">
        <v>83</v>
      </c>
      <c r="AY298" s="198" t="s">
        <v>140</v>
      </c>
    </row>
    <row r="299" s="14" customFormat="1">
      <c r="A299" s="14"/>
      <c r="B299" s="204"/>
      <c r="C299" s="14"/>
      <c r="D299" s="192" t="s">
        <v>150</v>
      </c>
      <c r="E299" s="205" t="s">
        <v>1</v>
      </c>
      <c r="F299" s="206" t="s">
        <v>314</v>
      </c>
      <c r="G299" s="14"/>
      <c r="H299" s="207">
        <v>375.25</v>
      </c>
      <c r="I299" s="208"/>
      <c r="J299" s="14"/>
      <c r="K299" s="14"/>
      <c r="L299" s="204"/>
      <c r="M299" s="209"/>
      <c r="N299" s="210"/>
      <c r="O299" s="210"/>
      <c r="P299" s="210"/>
      <c r="Q299" s="210"/>
      <c r="R299" s="210"/>
      <c r="S299" s="210"/>
      <c r="T299" s="211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05" t="s">
        <v>150</v>
      </c>
      <c r="AU299" s="205" t="s">
        <v>92</v>
      </c>
      <c r="AV299" s="14" t="s">
        <v>92</v>
      </c>
      <c r="AW299" s="14" t="s">
        <v>36</v>
      </c>
      <c r="AX299" s="14" t="s">
        <v>83</v>
      </c>
      <c r="AY299" s="205" t="s">
        <v>140</v>
      </c>
    </row>
    <row r="300" s="14" customFormat="1">
      <c r="A300" s="14"/>
      <c r="B300" s="204"/>
      <c r="C300" s="14"/>
      <c r="D300" s="192" t="s">
        <v>150</v>
      </c>
      <c r="E300" s="205" t="s">
        <v>1</v>
      </c>
      <c r="F300" s="206" t="s">
        <v>315</v>
      </c>
      <c r="G300" s="14"/>
      <c r="H300" s="207">
        <v>468.82999999999998</v>
      </c>
      <c r="I300" s="208"/>
      <c r="J300" s="14"/>
      <c r="K300" s="14"/>
      <c r="L300" s="204"/>
      <c r="M300" s="209"/>
      <c r="N300" s="210"/>
      <c r="O300" s="210"/>
      <c r="P300" s="210"/>
      <c r="Q300" s="210"/>
      <c r="R300" s="210"/>
      <c r="S300" s="210"/>
      <c r="T300" s="211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05" t="s">
        <v>150</v>
      </c>
      <c r="AU300" s="205" t="s">
        <v>92</v>
      </c>
      <c r="AV300" s="14" t="s">
        <v>92</v>
      </c>
      <c r="AW300" s="14" t="s">
        <v>36</v>
      </c>
      <c r="AX300" s="14" t="s">
        <v>83</v>
      </c>
      <c r="AY300" s="205" t="s">
        <v>140</v>
      </c>
    </row>
    <row r="301" s="15" customFormat="1">
      <c r="A301" s="15"/>
      <c r="B301" s="212"/>
      <c r="C301" s="15"/>
      <c r="D301" s="192" t="s">
        <v>150</v>
      </c>
      <c r="E301" s="213" t="s">
        <v>1</v>
      </c>
      <c r="F301" s="214" t="s">
        <v>153</v>
      </c>
      <c r="G301" s="15"/>
      <c r="H301" s="215">
        <v>844.08000000000004</v>
      </c>
      <c r="I301" s="216"/>
      <c r="J301" s="15"/>
      <c r="K301" s="15"/>
      <c r="L301" s="212"/>
      <c r="M301" s="217"/>
      <c r="N301" s="218"/>
      <c r="O301" s="218"/>
      <c r="P301" s="218"/>
      <c r="Q301" s="218"/>
      <c r="R301" s="218"/>
      <c r="S301" s="218"/>
      <c r="T301" s="219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13" t="s">
        <v>150</v>
      </c>
      <c r="AU301" s="213" t="s">
        <v>92</v>
      </c>
      <c r="AV301" s="15" t="s">
        <v>147</v>
      </c>
      <c r="AW301" s="15" t="s">
        <v>36</v>
      </c>
      <c r="AX301" s="15" t="s">
        <v>90</v>
      </c>
      <c r="AY301" s="213" t="s">
        <v>140</v>
      </c>
    </row>
    <row r="302" s="2" customFormat="1" ht="24.15" customHeight="1">
      <c r="A302" s="37"/>
      <c r="B302" s="178"/>
      <c r="C302" s="179" t="s">
        <v>165</v>
      </c>
      <c r="D302" s="179" t="s">
        <v>142</v>
      </c>
      <c r="E302" s="180" t="s">
        <v>316</v>
      </c>
      <c r="F302" s="181" t="s">
        <v>317</v>
      </c>
      <c r="G302" s="182" t="s">
        <v>145</v>
      </c>
      <c r="H302" s="183">
        <v>844.08000000000004</v>
      </c>
      <c r="I302" s="184"/>
      <c r="J302" s="185">
        <f>ROUND(I302*H302,2)</f>
        <v>0</v>
      </c>
      <c r="K302" s="181" t="s">
        <v>146</v>
      </c>
      <c r="L302" s="38"/>
      <c r="M302" s="186" t="s">
        <v>1</v>
      </c>
      <c r="N302" s="187" t="s">
        <v>48</v>
      </c>
      <c r="O302" s="76"/>
      <c r="P302" s="188">
        <f>O302*H302</f>
        <v>0</v>
      </c>
      <c r="Q302" s="188">
        <v>0</v>
      </c>
      <c r="R302" s="188">
        <f>Q302*H302</f>
        <v>0</v>
      </c>
      <c r="S302" s="188">
        <v>0</v>
      </c>
      <c r="T302" s="189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190" t="s">
        <v>147</v>
      </c>
      <c r="AT302" s="190" t="s">
        <v>142</v>
      </c>
      <c r="AU302" s="190" t="s">
        <v>92</v>
      </c>
      <c r="AY302" s="18" t="s">
        <v>140</v>
      </c>
      <c r="BE302" s="191">
        <f>IF(N302="základní",J302,0)</f>
        <v>0</v>
      </c>
      <c r="BF302" s="191">
        <f>IF(N302="snížená",J302,0)</f>
        <v>0</v>
      </c>
      <c r="BG302" s="191">
        <f>IF(N302="zákl. přenesená",J302,0)</f>
        <v>0</v>
      </c>
      <c r="BH302" s="191">
        <f>IF(N302="sníž. přenesená",J302,0)</f>
        <v>0</v>
      </c>
      <c r="BI302" s="191">
        <f>IF(N302="nulová",J302,0)</f>
        <v>0</v>
      </c>
      <c r="BJ302" s="18" t="s">
        <v>90</v>
      </c>
      <c r="BK302" s="191">
        <f>ROUND(I302*H302,2)</f>
        <v>0</v>
      </c>
      <c r="BL302" s="18" t="s">
        <v>147</v>
      </c>
      <c r="BM302" s="190" t="s">
        <v>318</v>
      </c>
    </row>
    <row r="303" s="2" customFormat="1">
      <c r="A303" s="37"/>
      <c r="B303" s="38"/>
      <c r="C303" s="37"/>
      <c r="D303" s="192" t="s">
        <v>149</v>
      </c>
      <c r="E303" s="37"/>
      <c r="F303" s="193" t="s">
        <v>317</v>
      </c>
      <c r="G303" s="37"/>
      <c r="H303" s="37"/>
      <c r="I303" s="194"/>
      <c r="J303" s="37"/>
      <c r="K303" s="37"/>
      <c r="L303" s="38"/>
      <c r="M303" s="195"/>
      <c r="N303" s="196"/>
      <c r="O303" s="76"/>
      <c r="P303" s="76"/>
      <c r="Q303" s="76"/>
      <c r="R303" s="76"/>
      <c r="S303" s="76"/>
      <c r="T303" s="77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18" t="s">
        <v>149</v>
      </c>
      <c r="AU303" s="18" t="s">
        <v>92</v>
      </c>
    </row>
    <row r="304" s="13" customFormat="1">
      <c r="A304" s="13"/>
      <c r="B304" s="197"/>
      <c r="C304" s="13"/>
      <c r="D304" s="192" t="s">
        <v>150</v>
      </c>
      <c r="E304" s="198" t="s">
        <v>1</v>
      </c>
      <c r="F304" s="199" t="s">
        <v>319</v>
      </c>
      <c r="G304" s="13"/>
      <c r="H304" s="198" t="s">
        <v>1</v>
      </c>
      <c r="I304" s="200"/>
      <c r="J304" s="13"/>
      <c r="K304" s="13"/>
      <c r="L304" s="197"/>
      <c r="M304" s="201"/>
      <c r="N304" s="202"/>
      <c r="O304" s="202"/>
      <c r="P304" s="202"/>
      <c r="Q304" s="202"/>
      <c r="R304" s="202"/>
      <c r="S304" s="202"/>
      <c r="T304" s="20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198" t="s">
        <v>150</v>
      </c>
      <c r="AU304" s="198" t="s">
        <v>92</v>
      </c>
      <c r="AV304" s="13" t="s">
        <v>90</v>
      </c>
      <c r="AW304" s="13" t="s">
        <v>36</v>
      </c>
      <c r="AX304" s="13" t="s">
        <v>83</v>
      </c>
      <c r="AY304" s="198" t="s">
        <v>140</v>
      </c>
    </row>
    <row r="305" s="14" customFormat="1">
      <c r="A305" s="14"/>
      <c r="B305" s="204"/>
      <c r="C305" s="14"/>
      <c r="D305" s="192" t="s">
        <v>150</v>
      </c>
      <c r="E305" s="205" t="s">
        <v>1</v>
      </c>
      <c r="F305" s="206" t="s">
        <v>314</v>
      </c>
      <c r="G305" s="14"/>
      <c r="H305" s="207">
        <v>375.25</v>
      </c>
      <c r="I305" s="208"/>
      <c r="J305" s="14"/>
      <c r="K305" s="14"/>
      <c r="L305" s="204"/>
      <c r="M305" s="209"/>
      <c r="N305" s="210"/>
      <c r="O305" s="210"/>
      <c r="P305" s="210"/>
      <c r="Q305" s="210"/>
      <c r="R305" s="210"/>
      <c r="S305" s="210"/>
      <c r="T305" s="211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05" t="s">
        <v>150</v>
      </c>
      <c r="AU305" s="205" t="s">
        <v>92</v>
      </c>
      <c r="AV305" s="14" t="s">
        <v>92</v>
      </c>
      <c r="AW305" s="14" t="s">
        <v>36</v>
      </c>
      <c r="AX305" s="14" t="s">
        <v>83</v>
      </c>
      <c r="AY305" s="205" t="s">
        <v>140</v>
      </c>
    </row>
    <row r="306" s="14" customFormat="1">
      <c r="A306" s="14"/>
      <c r="B306" s="204"/>
      <c r="C306" s="14"/>
      <c r="D306" s="192" t="s">
        <v>150</v>
      </c>
      <c r="E306" s="205" t="s">
        <v>1</v>
      </c>
      <c r="F306" s="206" t="s">
        <v>315</v>
      </c>
      <c r="G306" s="14"/>
      <c r="H306" s="207">
        <v>468.82999999999998</v>
      </c>
      <c r="I306" s="208"/>
      <c r="J306" s="14"/>
      <c r="K306" s="14"/>
      <c r="L306" s="204"/>
      <c r="M306" s="209"/>
      <c r="N306" s="210"/>
      <c r="O306" s="210"/>
      <c r="P306" s="210"/>
      <c r="Q306" s="210"/>
      <c r="R306" s="210"/>
      <c r="S306" s="210"/>
      <c r="T306" s="211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05" t="s">
        <v>150</v>
      </c>
      <c r="AU306" s="205" t="s">
        <v>92</v>
      </c>
      <c r="AV306" s="14" t="s">
        <v>92</v>
      </c>
      <c r="AW306" s="14" t="s">
        <v>36</v>
      </c>
      <c r="AX306" s="14" t="s">
        <v>83</v>
      </c>
      <c r="AY306" s="205" t="s">
        <v>140</v>
      </c>
    </row>
    <row r="307" s="15" customFormat="1">
      <c r="A307" s="15"/>
      <c r="B307" s="212"/>
      <c r="C307" s="15"/>
      <c r="D307" s="192" t="s">
        <v>150</v>
      </c>
      <c r="E307" s="213" t="s">
        <v>1</v>
      </c>
      <c r="F307" s="214" t="s">
        <v>153</v>
      </c>
      <c r="G307" s="15"/>
      <c r="H307" s="215">
        <v>844.08000000000004</v>
      </c>
      <c r="I307" s="216"/>
      <c r="J307" s="15"/>
      <c r="K307" s="15"/>
      <c r="L307" s="212"/>
      <c r="M307" s="217"/>
      <c r="N307" s="218"/>
      <c r="O307" s="218"/>
      <c r="P307" s="218"/>
      <c r="Q307" s="218"/>
      <c r="R307" s="218"/>
      <c r="S307" s="218"/>
      <c r="T307" s="219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13" t="s">
        <v>150</v>
      </c>
      <c r="AU307" s="213" t="s">
        <v>92</v>
      </c>
      <c r="AV307" s="15" t="s">
        <v>147</v>
      </c>
      <c r="AW307" s="15" t="s">
        <v>36</v>
      </c>
      <c r="AX307" s="15" t="s">
        <v>90</v>
      </c>
      <c r="AY307" s="213" t="s">
        <v>140</v>
      </c>
    </row>
    <row r="308" s="2" customFormat="1" ht="16.5" customHeight="1">
      <c r="A308" s="37"/>
      <c r="B308" s="178"/>
      <c r="C308" s="179" t="s">
        <v>320</v>
      </c>
      <c r="D308" s="179" t="s">
        <v>142</v>
      </c>
      <c r="E308" s="180" t="s">
        <v>321</v>
      </c>
      <c r="F308" s="181" t="s">
        <v>322</v>
      </c>
      <c r="G308" s="182" t="s">
        <v>145</v>
      </c>
      <c r="H308" s="183">
        <v>844.08000000000004</v>
      </c>
      <c r="I308" s="184"/>
      <c r="J308" s="185">
        <f>ROUND(I308*H308,2)</f>
        <v>0</v>
      </c>
      <c r="K308" s="181" t="s">
        <v>146</v>
      </c>
      <c r="L308" s="38"/>
      <c r="M308" s="186" t="s">
        <v>1</v>
      </c>
      <c r="N308" s="187" t="s">
        <v>48</v>
      </c>
      <c r="O308" s="76"/>
      <c r="P308" s="188">
        <f>O308*H308</f>
        <v>0</v>
      </c>
      <c r="Q308" s="188">
        <v>0.0012700000000000001</v>
      </c>
      <c r="R308" s="188">
        <f>Q308*H308</f>
        <v>1.0719816000000002</v>
      </c>
      <c r="S308" s="188">
        <v>0</v>
      </c>
      <c r="T308" s="189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190" t="s">
        <v>147</v>
      </c>
      <c r="AT308" s="190" t="s">
        <v>142</v>
      </c>
      <c r="AU308" s="190" t="s">
        <v>92</v>
      </c>
      <c r="AY308" s="18" t="s">
        <v>140</v>
      </c>
      <c r="BE308" s="191">
        <f>IF(N308="základní",J308,0)</f>
        <v>0</v>
      </c>
      <c r="BF308" s="191">
        <f>IF(N308="snížená",J308,0)</f>
        <v>0</v>
      </c>
      <c r="BG308" s="191">
        <f>IF(N308="zákl. přenesená",J308,0)</f>
        <v>0</v>
      </c>
      <c r="BH308" s="191">
        <f>IF(N308="sníž. přenesená",J308,0)</f>
        <v>0</v>
      </c>
      <c r="BI308" s="191">
        <f>IF(N308="nulová",J308,0)</f>
        <v>0</v>
      </c>
      <c r="BJ308" s="18" t="s">
        <v>90</v>
      </c>
      <c r="BK308" s="191">
        <f>ROUND(I308*H308,2)</f>
        <v>0</v>
      </c>
      <c r="BL308" s="18" t="s">
        <v>147</v>
      </c>
      <c r="BM308" s="190" t="s">
        <v>323</v>
      </c>
    </row>
    <row r="309" s="2" customFormat="1">
      <c r="A309" s="37"/>
      <c r="B309" s="38"/>
      <c r="C309" s="37"/>
      <c r="D309" s="192" t="s">
        <v>149</v>
      </c>
      <c r="E309" s="37"/>
      <c r="F309" s="193" t="s">
        <v>322</v>
      </c>
      <c r="G309" s="37"/>
      <c r="H309" s="37"/>
      <c r="I309" s="194"/>
      <c r="J309" s="37"/>
      <c r="K309" s="37"/>
      <c r="L309" s="38"/>
      <c r="M309" s="195"/>
      <c r="N309" s="196"/>
      <c r="O309" s="76"/>
      <c r="P309" s="76"/>
      <c r="Q309" s="76"/>
      <c r="R309" s="76"/>
      <c r="S309" s="76"/>
      <c r="T309" s="77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18" t="s">
        <v>149</v>
      </c>
      <c r="AU309" s="18" t="s">
        <v>92</v>
      </c>
    </row>
    <row r="310" s="13" customFormat="1">
      <c r="A310" s="13"/>
      <c r="B310" s="197"/>
      <c r="C310" s="13"/>
      <c r="D310" s="192" t="s">
        <v>150</v>
      </c>
      <c r="E310" s="198" t="s">
        <v>1</v>
      </c>
      <c r="F310" s="199" t="s">
        <v>324</v>
      </c>
      <c r="G310" s="13"/>
      <c r="H310" s="198" t="s">
        <v>1</v>
      </c>
      <c r="I310" s="200"/>
      <c r="J310" s="13"/>
      <c r="K310" s="13"/>
      <c r="L310" s="197"/>
      <c r="M310" s="201"/>
      <c r="N310" s="202"/>
      <c r="O310" s="202"/>
      <c r="P310" s="202"/>
      <c r="Q310" s="202"/>
      <c r="R310" s="202"/>
      <c r="S310" s="202"/>
      <c r="T310" s="20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198" t="s">
        <v>150</v>
      </c>
      <c r="AU310" s="198" t="s">
        <v>92</v>
      </c>
      <c r="AV310" s="13" t="s">
        <v>90</v>
      </c>
      <c r="AW310" s="13" t="s">
        <v>36</v>
      </c>
      <c r="AX310" s="13" t="s">
        <v>83</v>
      </c>
      <c r="AY310" s="198" t="s">
        <v>140</v>
      </c>
    </row>
    <row r="311" s="14" customFormat="1">
      <c r="A311" s="14"/>
      <c r="B311" s="204"/>
      <c r="C311" s="14"/>
      <c r="D311" s="192" t="s">
        <v>150</v>
      </c>
      <c r="E311" s="205" t="s">
        <v>1</v>
      </c>
      <c r="F311" s="206" t="s">
        <v>314</v>
      </c>
      <c r="G311" s="14"/>
      <c r="H311" s="207">
        <v>375.25</v>
      </c>
      <c r="I311" s="208"/>
      <c r="J311" s="14"/>
      <c r="K311" s="14"/>
      <c r="L311" s="204"/>
      <c r="M311" s="209"/>
      <c r="N311" s="210"/>
      <c r="O311" s="210"/>
      <c r="P311" s="210"/>
      <c r="Q311" s="210"/>
      <c r="R311" s="210"/>
      <c r="S311" s="210"/>
      <c r="T311" s="211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05" t="s">
        <v>150</v>
      </c>
      <c r="AU311" s="205" t="s">
        <v>92</v>
      </c>
      <c r="AV311" s="14" t="s">
        <v>92</v>
      </c>
      <c r="AW311" s="14" t="s">
        <v>36</v>
      </c>
      <c r="AX311" s="14" t="s">
        <v>83</v>
      </c>
      <c r="AY311" s="205" t="s">
        <v>140</v>
      </c>
    </row>
    <row r="312" s="14" customFormat="1">
      <c r="A312" s="14"/>
      <c r="B312" s="204"/>
      <c r="C312" s="14"/>
      <c r="D312" s="192" t="s">
        <v>150</v>
      </c>
      <c r="E312" s="205" t="s">
        <v>1</v>
      </c>
      <c r="F312" s="206" t="s">
        <v>315</v>
      </c>
      <c r="G312" s="14"/>
      <c r="H312" s="207">
        <v>468.82999999999998</v>
      </c>
      <c r="I312" s="208"/>
      <c r="J312" s="14"/>
      <c r="K312" s="14"/>
      <c r="L312" s="204"/>
      <c r="M312" s="209"/>
      <c r="N312" s="210"/>
      <c r="O312" s="210"/>
      <c r="P312" s="210"/>
      <c r="Q312" s="210"/>
      <c r="R312" s="210"/>
      <c r="S312" s="210"/>
      <c r="T312" s="211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05" t="s">
        <v>150</v>
      </c>
      <c r="AU312" s="205" t="s">
        <v>92</v>
      </c>
      <c r="AV312" s="14" t="s">
        <v>92</v>
      </c>
      <c r="AW312" s="14" t="s">
        <v>36</v>
      </c>
      <c r="AX312" s="14" t="s">
        <v>83</v>
      </c>
      <c r="AY312" s="205" t="s">
        <v>140</v>
      </c>
    </row>
    <row r="313" s="15" customFormat="1">
      <c r="A313" s="15"/>
      <c r="B313" s="212"/>
      <c r="C313" s="15"/>
      <c r="D313" s="192" t="s">
        <v>150</v>
      </c>
      <c r="E313" s="213" t="s">
        <v>1</v>
      </c>
      <c r="F313" s="214" t="s">
        <v>153</v>
      </c>
      <c r="G313" s="15"/>
      <c r="H313" s="215">
        <v>844.08000000000004</v>
      </c>
      <c r="I313" s="216"/>
      <c r="J313" s="15"/>
      <c r="K313" s="15"/>
      <c r="L313" s="212"/>
      <c r="M313" s="217"/>
      <c r="N313" s="218"/>
      <c r="O313" s="218"/>
      <c r="P313" s="218"/>
      <c r="Q313" s="218"/>
      <c r="R313" s="218"/>
      <c r="S313" s="218"/>
      <c r="T313" s="219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13" t="s">
        <v>150</v>
      </c>
      <c r="AU313" s="213" t="s">
        <v>92</v>
      </c>
      <c r="AV313" s="15" t="s">
        <v>147</v>
      </c>
      <c r="AW313" s="15" t="s">
        <v>36</v>
      </c>
      <c r="AX313" s="15" t="s">
        <v>90</v>
      </c>
      <c r="AY313" s="213" t="s">
        <v>140</v>
      </c>
    </row>
    <row r="314" s="2" customFormat="1" ht="16.5" customHeight="1">
      <c r="A314" s="37"/>
      <c r="B314" s="178"/>
      <c r="C314" s="220" t="s">
        <v>325</v>
      </c>
      <c r="D314" s="220" t="s">
        <v>326</v>
      </c>
      <c r="E314" s="221" t="s">
        <v>327</v>
      </c>
      <c r="F314" s="222" t="s">
        <v>328</v>
      </c>
      <c r="G314" s="223" t="s">
        <v>329</v>
      </c>
      <c r="H314" s="224">
        <v>29.542999999999999</v>
      </c>
      <c r="I314" s="225"/>
      <c r="J314" s="226">
        <f>ROUND(I314*H314,2)</f>
        <v>0</v>
      </c>
      <c r="K314" s="222" t="s">
        <v>146</v>
      </c>
      <c r="L314" s="227"/>
      <c r="M314" s="228" t="s">
        <v>1</v>
      </c>
      <c r="N314" s="229" t="s">
        <v>48</v>
      </c>
      <c r="O314" s="76"/>
      <c r="P314" s="188">
        <f>O314*H314</f>
        <v>0</v>
      </c>
      <c r="Q314" s="188">
        <v>0.001</v>
      </c>
      <c r="R314" s="188">
        <f>Q314*H314</f>
        <v>0.029543</v>
      </c>
      <c r="S314" s="188">
        <v>0</v>
      </c>
      <c r="T314" s="189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190" t="s">
        <v>187</v>
      </c>
      <c r="AT314" s="190" t="s">
        <v>326</v>
      </c>
      <c r="AU314" s="190" t="s">
        <v>92</v>
      </c>
      <c r="AY314" s="18" t="s">
        <v>140</v>
      </c>
      <c r="BE314" s="191">
        <f>IF(N314="základní",J314,0)</f>
        <v>0</v>
      </c>
      <c r="BF314" s="191">
        <f>IF(N314="snížená",J314,0)</f>
        <v>0</v>
      </c>
      <c r="BG314" s="191">
        <f>IF(N314="zákl. přenesená",J314,0)</f>
        <v>0</v>
      </c>
      <c r="BH314" s="191">
        <f>IF(N314="sníž. přenesená",J314,0)</f>
        <v>0</v>
      </c>
      <c r="BI314" s="191">
        <f>IF(N314="nulová",J314,0)</f>
        <v>0</v>
      </c>
      <c r="BJ314" s="18" t="s">
        <v>90</v>
      </c>
      <c r="BK314" s="191">
        <f>ROUND(I314*H314,2)</f>
        <v>0</v>
      </c>
      <c r="BL314" s="18" t="s">
        <v>147</v>
      </c>
      <c r="BM314" s="190" t="s">
        <v>330</v>
      </c>
    </row>
    <row r="315" s="2" customFormat="1">
      <c r="A315" s="37"/>
      <c r="B315" s="38"/>
      <c r="C315" s="37"/>
      <c r="D315" s="192" t="s">
        <v>149</v>
      </c>
      <c r="E315" s="37"/>
      <c r="F315" s="193" t="s">
        <v>328</v>
      </c>
      <c r="G315" s="37"/>
      <c r="H315" s="37"/>
      <c r="I315" s="194"/>
      <c r="J315" s="37"/>
      <c r="K315" s="37"/>
      <c r="L315" s="38"/>
      <c r="M315" s="195"/>
      <c r="N315" s="196"/>
      <c r="O315" s="76"/>
      <c r="P315" s="76"/>
      <c r="Q315" s="76"/>
      <c r="R315" s="76"/>
      <c r="S315" s="76"/>
      <c r="T315" s="77"/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T315" s="18" t="s">
        <v>149</v>
      </c>
      <c r="AU315" s="18" t="s">
        <v>92</v>
      </c>
    </row>
    <row r="316" s="13" customFormat="1">
      <c r="A316" s="13"/>
      <c r="B316" s="197"/>
      <c r="C316" s="13"/>
      <c r="D316" s="192" t="s">
        <v>150</v>
      </c>
      <c r="E316" s="198" t="s">
        <v>1</v>
      </c>
      <c r="F316" s="199" t="s">
        <v>328</v>
      </c>
      <c r="G316" s="13"/>
      <c r="H316" s="198" t="s">
        <v>1</v>
      </c>
      <c r="I316" s="200"/>
      <c r="J316" s="13"/>
      <c r="K316" s="13"/>
      <c r="L316" s="197"/>
      <c r="M316" s="201"/>
      <c r="N316" s="202"/>
      <c r="O316" s="202"/>
      <c r="P316" s="202"/>
      <c r="Q316" s="202"/>
      <c r="R316" s="202"/>
      <c r="S316" s="202"/>
      <c r="T316" s="20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198" t="s">
        <v>150</v>
      </c>
      <c r="AU316" s="198" t="s">
        <v>92</v>
      </c>
      <c r="AV316" s="13" t="s">
        <v>90</v>
      </c>
      <c r="AW316" s="13" t="s">
        <v>36</v>
      </c>
      <c r="AX316" s="13" t="s">
        <v>83</v>
      </c>
      <c r="AY316" s="198" t="s">
        <v>140</v>
      </c>
    </row>
    <row r="317" s="13" customFormat="1">
      <c r="A317" s="13"/>
      <c r="B317" s="197"/>
      <c r="C317" s="13"/>
      <c r="D317" s="192" t="s">
        <v>150</v>
      </c>
      <c r="E317" s="198" t="s">
        <v>1</v>
      </c>
      <c r="F317" s="199" t="s">
        <v>324</v>
      </c>
      <c r="G317" s="13"/>
      <c r="H317" s="198" t="s">
        <v>1</v>
      </c>
      <c r="I317" s="200"/>
      <c r="J317" s="13"/>
      <c r="K317" s="13"/>
      <c r="L317" s="197"/>
      <c r="M317" s="201"/>
      <c r="N317" s="202"/>
      <c r="O317" s="202"/>
      <c r="P317" s="202"/>
      <c r="Q317" s="202"/>
      <c r="R317" s="202"/>
      <c r="S317" s="202"/>
      <c r="T317" s="20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198" t="s">
        <v>150</v>
      </c>
      <c r="AU317" s="198" t="s">
        <v>92</v>
      </c>
      <c r="AV317" s="13" t="s">
        <v>90</v>
      </c>
      <c r="AW317" s="13" t="s">
        <v>36</v>
      </c>
      <c r="AX317" s="13" t="s">
        <v>83</v>
      </c>
      <c r="AY317" s="198" t="s">
        <v>140</v>
      </c>
    </row>
    <row r="318" s="14" customFormat="1">
      <c r="A318" s="14"/>
      <c r="B318" s="204"/>
      <c r="C318" s="14"/>
      <c r="D318" s="192" t="s">
        <v>150</v>
      </c>
      <c r="E318" s="205" t="s">
        <v>1</v>
      </c>
      <c r="F318" s="206" t="s">
        <v>331</v>
      </c>
      <c r="G318" s="14"/>
      <c r="H318" s="207">
        <v>13.134</v>
      </c>
      <c r="I318" s="208"/>
      <c r="J318" s="14"/>
      <c r="K318" s="14"/>
      <c r="L318" s="204"/>
      <c r="M318" s="209"/>
      <c r="N318" s="210"/>
      <c r="O318" s="210"/>
      <c r="P318" s="210"/>
      <c r="Q318" s="210"/>
      <c r="R318" s="210"/>
      <c r="S318" s="210"/>
      <c r="T318" s="211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05" t="s">
        <v>150</v>
      </c>
      <c r="AU318" s="205" t="s">
        <v>92</v>
      </c>
      <c r="AV318" s="14" t="s">
        <v>92</v>
      </c>
      <c r="AW318" s="14" t="s">
        <v>36</v>
      </c>
      <c r="AX318" s="14" t="s">
        <v>83</v>
      </c>
      <c r="AY318" s="205" t="s">
        <v>140</v>
      </c>
    </row>
    <row r="319" s="14" customFormat="1">
      <c r="A319" s="14"/>
      <c r="B319" s="204"/>
      <c r="C319" s="14"/>
      <c r="D319" s="192" t="s">
        <v>150</v>
      </c>
      <c r="E319" s="205" t="s">
        <v>1</v>
      </c>
      <c r="F319" s="206" t="s">
        <v>332</v>
      </c>
      <c r="G319" s="14"/>
      <c r="H319" s="207">
        <v>16.408999999999999</v>
      </c>
      <c r="I319" s="208"/>
      <c r="J319" s="14"/>
      <c r="K319" s="14"/>
      <c r="L319" s="204"/>
      <c r="M319" s="209"/>
      <c r="N319" s="210"/>
      <c r="O319" s="210"/>
      <c r="P319" s="210"/>
      <c r="Q319" s="210"/>
      <c r="R319" s="210"/>
      <c r="S319" s="210"/>
      <c r="T319" s="211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05" t="s">
        <v>150</v>
      </c>
      <c r="AU319" s="205" t="s">
        <v>92</v>
      </c>
      <c r="AV319" s="14" t="s">
        <v>92</v>
      </c>
      <c r="AW319" s="14" t="s">
        <v>36</v>
      </c>
      <c r="AX319" s="14" t="s">
        <v>83</v>
      </c>
      <c r="AY319" s="205" t="s">
        <v>140</v>
      </c>
    </row>
    <row r="320" s="15" customFormat="1">
      <c r="A320" s="15"/>
      <c r="B320" s="212"/>
      <c r="C320" s="15"/>
      <c r="D320" s="192" t="s">
        <v>150</v>
      </c>
      <c r="E320" s="213" t="s">
        <v>1</v>
      </c>
      <c r="F320" s="214" t="s">
        <v>153</v>
      </c>
      <c r="G320" s="15"/>
      <c r="H320" s="215">
        <v>29.542999999999999</v>
      </c>
      <c r="I320" s="216"/>
      <c r="J320" s="15"/>
      <c r="K320" s="15"/>
      <c r="L320" s="212"/>
      <c r="M320" s="217"/>
      <c r="N320" s="218"/>
      <c r="O320" s="218"/>
      <c r="P320" s="218"/>
      <c r="Q320" s="218"/>
      <c r="R320" s="218"/>
      <c r="S320" s="218"/>
      <c r="T320" s="219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13" t="s">
        <v>150</v>
      </c>
      <c r="AU320" s="213" t="s">
        <v>92</v>
      </c>
      <c r="AV320" s="15" t="s">
        <v>147</v>
      </c>
      <c r="AW320" s="15" t="s">
        <v>36</v>
      </c>
      <c r="AX320" s="15" t="s">
        <v>90</v>
      </c>
      <c r="AY320" s="213" t="s">
        <v>140</v>
      </c>
    </row>
    <row r="321" s="12" customFormat="1" ht="22.8" customHeight="1">
      <c r="A321" s="12"/>
      <c r="B321" s="165"/>
      <c r="C321" s="12"/>
      <c r="D321" s="166" t="s">
        <v>82</v>
      </c>
      <c r="E321" s="176" t="s">
        <v>171</v>
      </c>
      <c r="F321" s="176" t="s">
        <v>333</v>
      </c>
      <c r="G321" s="12"/>
      <c r="H321" s="12"/>
      <c r="I321" s="168"/>
      <c r="J321" s="177">
        <f>BK321</f>
        <v>0</v>
      </c>
      <c r="K321" s="12"/>
      <c r="L321" s="165"/>
      <c r="M321" s="170"/>
      <c r="N321" s="171"/>
      <c r="O321" s="171"/>
      <c r="P321" s="172">
        <f>SUM(P322:P394)</f>
        <v>0</v>
      </c>
      <c r="Q321" s="171"/>
      <c r="R321" s="172">
        <f>SUM(R322:R394)</f>
        <v>3503.0340286799997</v>
      </c>
      <c r="S321" s="171"/>
      <c r="T321" s="173">
        <f>SUM(T322:T394)</f>
        <v>0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166" t="s">
        <v>90</v>
      </c>
      <c r="AT321" s="174" t="s">
        <v>82</v>
      </c>
      <c r="AU321" s="174" t="s">
        <v>90</v>
      </c>
      <c r="AY321" s="166" t="s">
        <v>140</v>
      </c>
      <c r="BK321" s="175">
        <f>SUM(BK322:BK394)</f>
        <v>0</v>
      </c>
    </row>
    <row r="322" s="2" customFormat="1" ht="16.5" customHeight="1">
      <c r="A322" s="37"/>
      <c r="B322" s="178"/>
      <c r="C322" s="179" t="s">
        <v>334</v>
      </c>
      <c r="D322" s="179" t="s">
        <v>142</v>
      </c>
      <c r="E322" s="180" t="s">
        <v>335</v>
      </c>
      <c r="F322" s="181" t="s">
        <v>336</v>
      </c>
      <c r="G322" s="182" t="s">
        <v>145</v>
      </c>
      <c r="H322" s="183">
        <v>2120.9000000000001</v>
      </c>
      <c r="I322" s="184"/>
      <c r="J322" s="185">
        <f>ROUND(I322*H322,2)</f>
        <v>0</v>
      </c>
      <c r="K322" s="181" t="s">
        <v>1</v>
      </c>
      <c r="L322" s="38"/>
      <c r="M322" s="186" t="s">
        <v>1</v>
      </c>
      <c r="N322" s="187" t="s">
        <v>48</v>
      </c>
      <c r="O322" s="76"/>
      <c r="P322" s="188">
        <f>O322*H322</f>
        <v>0</v>
      </c>
      <c r="Q322" s="188">
        <v>0</v>
      </c>
      <c r="R322" s="188">
        <f>Q322*H322</f>
        <v>0</v>
      </c>
      <c r="S322" s="188">
        <v>0</v>
      </c>
      <c r="T322" s="189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190" t="s">
        <v>147</v>
      </c>
      <c r="AT322" s="190" t="s">
        <v>142</v>
      </c>
      <c r="AU322" s="190" t="s">
        <v>92</v>
      </c>
      <c r="AY322" s="18" t="s">
        <v>140</v>
      </c>
      <c r="BE322" s="191">
        <f>IF(N322="základní",J322,0)</f>
        <v>0</v>
      </c>
      <c r="BF322" s="191">
        <f>IF(N322="snížená",J322,0)</f>
        <v>0</v>
      </c>
      <c r="BG322" s="191">
        <f>IF(N322="zákl. přenesená",J322,0)</f>
        <v>0</v>
      </c>
      <c r="BH322" s="191">
        <f>IF(N322="sníž. přenesená",J322,0)</f>
        <v>0</v>
      </c>
      <c r="BI322" s="191">
        <f>IF(N322="nulová",J322,0)</f>
        <v>0</v>
      </c>
      <c r="BJ322" s="18" t="s">
        <v>90</v>
      </c>
      <c r="BK322" s="191">
        <f>ROUND(I322*H322,2)</f>
        <v>0</v>
      </c>
      <c r="BL322" s="18" t="s">
        <v>147</v>
      </c>
      <c r="BM322" s="190" t="s">
        <v>337</v>
      </c>
    </row>
    <row r="323" s="2" customFormat="1">
      <c r="A323" s="37"/>
      <c r="B323" s="38"/>
      <c r="C323" s="37"/>
      <c r="D323" s="192" t="s">
        <v>149</v>
      </c>
      <c r="E323" s="37"/>
      <c r="F323" s="193" t="s">
        <v>336</v>
      </c>
      <c r="G323" s="37"/>
      <c r="H323" s="37"/>
      <c r="I323" s="194"/>
      <c r="J323" s="37"/>
      <c r="K323" s="37"/>
      <c r="L323" s="38"/>
      <c r="M323" s="195"/>
      <c r="N323" s="196"/>
      <c r="O323" s="76"/>
      <c r="P323" s="76"/>
      <c r="Q323" s="76"/>
      <c r="R323" s="76"/>
      <c r="S323" s="76"/>
      <c r="T323" s="77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T323" s="18" t="s">
        <v>149</v>
      </c>
      <c r="AU323" s="18" t="s">
        <v>92</v>
      </c>
    </row>
    <row r="324" s="13" customFormat="1">
      <c r="A324" s="13"/>
      <c r="B324" s="197"/>
      <c r="C324" s="13"/>
      <c r="D324" s="192" t="s">
        <v>150</v>
      </c>
      <c r="E324" s="198" t="s">
        <v>1</v>
      </c>
      <c r="F324" s="199" t="s">
        <v>338</v>
      </c>
      <c r="G324" s="13"/>
      <c r="H324" s="198" t="s">
        <v>1</v>
      </c>
      <c r="I324" s="200"/>
      <c r="J324" s="13"/>
      <c r="K324" s="13"/>
      <c r="L324" s="197"/>
      <c r="M324" s="201"/>
      <c r="N324" s="202"/>
      <c r="O324" s="202"/>
      <c r="P324" s="202"/>
      <c r="Q324" s="202"/>
      <c r="R324" s="202"/>
      <c r="S324" s="202"/>
      <c r="T324" s="20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198" t="s">
        <v>150</v>
      </c>
      <c r="AU324" s="198" t="s">
        <v>92</v>
      </c>
      <c r="AV324" s="13" t="s">
        <v>90</v>
      </c>
      <c r="AW324" s="13" t="s">
        <v>36</v>
      </c>
      <c r="AX324" s="13" t="s">
        <v>83</v>
      </c>
      <c r="AY324" s="198" t="s">
        <v>140</v>
      </c>
    </row>
    <row r="325" s="13" customFormat="1">
      <c r="A325" s="13"/>
      <c r="B325" s="197"/>
      <c r="C325" s="13"/>
      <c r="D325" s="192" t="s">
        <v>150</v>
      </c>
      <c r="E325" s="198" t="s">
        <v>1</v>
      </c>
      <c r="F325" s="199" t="s">
        <v>276</v>
      </c>
      <c r="G325" s="13"/>
      <c r="H325" s="198" t="s">
        <v>1</v>
      </c>
      <c r="I325" s="200"/>
      <c r="J325" s="13"/>
      <c r="K325" s="13"/>
      <c r="L325" s="197"/>
      <c r="M325" s="201"/>
      <c r="N325" s="202"/>
      <c r="O325" s="202"/>
      <c r="P325" s="202"/>
      <c r="Q325" s="202"/>
      <c r="R325" s="202"/>
      <c r="S325" s="202"/>
      <c r="T325" s="20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198" t="s">
        <v>150</v>
      </c>
      <c r="AU325" s="198" t="s">
        <v>92</v>
      </c>
      <c r="AV325" s="13" t="s">
        <v>90</v>
      </c>
      <c r="AW325" s="13" t="s">
        <v>36</v>
      </c>
      <c r="AX325" s="13" t="s">
        <v>83</v>
      </c>
      <c r="AY325" s="198" t="s">
        <v>140</v>
      </c>
    </row>
    <row r="326" s="14" customFormat="1">
      <c r="A326" s="14"/>
      <c r="B326" s="204"/>
      <c r="C326" s="14"/>
      <c r="D326" s="192" t="s">
        <v>150</v>
      </c>
      <c r="E326" s="205" t="s">
        <v>1</v>
      </c>
      <c r="F326" s="206" t="s">
        <v>339</v>
      </c>
      <c r="G326" s="14"/>
      <c r="H326" s="207">
        <v>2120.9000000000001</v>
      </c>
      <c r="I326" s="208"/>
      <c r="J326" s="14"/>
      <c r="K326" s="14"/>
      <c r="L326" s="204"/>
      <c r="M326" s="209"/>
      <c r="N326" s="210"/>
      <c r="O326" s="210"/>
      <c r="P326" s="210"/>
      <c r="Q326" s="210"/>
      <c r="R326" s="210"/>
      <c r="S326" s="210"/>
      <c r="T326" s="211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05" t="s">
        <v>150</v>
      </c>
      <c r="AU326" s="205" t="s">
        <v>92</v>
      </c>
      <c r="AV326" s="14" t="s">
        <v>92</v>
      </c>
      <c r="AW326" s="14" t="s">
        <v>36</v>
      </c>
      <c r="AX326" s="14" t="s">
        <v>83</v>
      </c>
      <c r="AY326" s="205" t="s">
        <v>140</v>
      </c>
    </row>
    <row r="327" s="15" customFormat="1">
      <c r="A327" s="15"/>
      <c r="B327" s="212"/>
      <c r="C327" s="15"/>
      <c r="D327" s="192" t="s">
        <v>150</v>
      </c>
      <c r="E327" s="213" t="s">
        <v>1</v>
      </c>
      <c r="F327" s="214" t="s">
        <v>153</v>
      </c>
      <c r="G327" s="15"/>
      <c r="H327" s="215">
        <v>2120.9000000000001</v>
      </c>
      <c r="I327" s="216"/>
      <c r="J327" s="15"/>
      <c r="K327" s="15"/>
      <c r="L327" s="212"/>
      <c r="M327" s="217"/>
      <c r="N327" s="218"/>
      <c r="O327" s="218"/>
      <c r="P327" s="218"/>
      <c r="Q327" s="218"/>
      <c r="R327" s="218"/>
      <c r="S327" s="218"/>
      <c r="T327" s="219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13" t="s">
        <v>150</v>
      </c>
      <c r="AU327" s="213" t="s">
        <v>92</v>
      </c>
      <c r="AV327" s="15" t="s">
        <v>147</v>
      </c>
      <c r="AW327" s="15" t="s">
        <v>36</v>
      </c>
      <c r="AX327" s="15" t="s">
        <v>90</v>
      </c>
      <c r="AY327" s="213" t="s">
        <v>140</v>
      </c>
    </row>
    <row r="328" s="2" customFormat="1" ht="37.8" customHeight="1">
      <c r="A328" s="37"/>
      <c r="B328" s="178"/>
      <c r="C328" s="179" t="s">
        <v>340</v>
      </c>
      <c r="D328" s="179" t="s">
        <v>142</v>
      </c>
      <c r="E328" s="180" t="s">
        <v>341</v>
      </c>
      <c r="F328" s="181" t="s">
        <v>342</v>
      </c>
      <c r="G328" s="182" t="s">
        <v>145</v>
      </c>
      <c r="H328" s="183">
        <v>3963.3420000000001</v>
      </c>
      <c r="I328" s="184"/>
      <c r="J328" s="185">
        <f>ROUND(I328*H328,2)</f>
        <v>0</v>
      </c>
      <c r="K328" s="181" t="s">
        <v>146</v>
      </c>
      <c r="L328" s="38"/>
      <c r="M328" s="186" t="s">
        <v>1</v>
      </c>
      <c r="N328" s="187" t="s">
        <v>48</v>
      </c>
      <c r="O328" s="76"/>
      <c r="P328" s="188">
        <f>O328*H328</f>
        <v>0</v>
      </c>
      <c r="Q328" s="188">
        <v>0</v>
      </c>
      <c r="R328" s="188">
        <f>Q328*H328</f>
        <v>0</v>
      </c>
      <c r="S328" s="188">
        <v>0</v>
      </c>
      <c r="T328" s="189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190" t="s">
        <v>147</v>
      </c>
      <c r="AT328" s="190" t="s">
        <v>142</v>
      </c>
      <c r="AU328" s="190" t="s">
        <v>92</v>
      </c>
      <c r="AY328" s="18" t="s">
        <v>140</v>
      </c>
      <c r="BE328" s="191">
        <f>IF(N328="základní",J328,0)</f>
        <v>0</v>
      </c>
      <c r="BF328" s="191">
        <f>IF(N328="snížená",J328,0)</f>
        <v>0</v>
      </c>
      <c r="BG328" s="191">
        <f>IF(N328="zákl. přenesená",J328,0)</f>
        <v>0</v>
      </c>
      <c r="BH328" s="191">
        <f>IF(N328="sníž. přenesená",J328,0)</f>
        <v>0</v>
      </c>
      <c r="BI328" s="191">
        <f>IF(N328="nulová",J328,0)</f>
        <v>0</v>
      </c>
      <c r="BJ328" s="18" t="s">
        <v>90</v>
      </c>
      <c r="BK328" s="191">
        <f>ROUND(I328*H328,2)</f>
        <v>0</v>
      </c>
      <c r="BL328" s="18" t="s">
        <v>147</v>
      </c>
      <c r="BM328" s="190" t="s">
        <v>343</v>
      </c>
    </row>
    <row r="329" s="2" customFormat="1">
      <c r="A329" s="37"/>
      <c r="B329" s="38"/>
      <c r="C329" s="37"/>
      <c r="D329" s="192" t="s">
        <v>149</v>
      </c>
      <c r="E329" s="37"/>
      <c r="F329" s="193" t="s">
        <v>342</v>
      </c>
      <c r="G329" s="37"/>
      <c r="H329" s="37"/>
      <c r="I329" s="194"/>
      <c r="J329" s="37"/>
      <c r="K329" s="37"/>
      <c r="L329" s="38"/>
      <c r="M329" s="195"/>
      <c r="N329" s="196"/>
      <c r="O329" s="76"/>
      <c r="P329" s="76"/>
      <c r="Q329" s="76"/>
      <c r="R329" s="76"/>
      <c r="S329" s="76"/>
      <c r="T329" s="77"/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T329" s="18" t="s">
        <v>149</v>
      </c>
      <c r="AU329" s="18" t="s">
        <v>92</v>
      </c>
    </row>
    <row r="330" s="13" customFormat="1">
      <c r="A330" s="13"/>
      <c r="B330" s="197"/>
      <c r="C330" s="13"/>
      <c r="D330" s="192" t="s">
        <v>150</v>
      </c>
      <c r="E330" s="198" t="s">
        <v>1</v>
      </c>
      <c r="F330" s="199" t="s">
        <v>344</v>
      </c>
      <c r="G330" s="13"/>
      <c r="H330" s="198" t="s">
        <v>1</v>
      </c>
      <c r="I330" s="200"/>
      <c r="J330" s="13"/>
      <c r="K330" s="13"/>
      <c r="L330" s="197"/>
      <c r="M330" s="201"/>
      <c r="N330" s="202"/>
      <c r="O330" s="202"/>
      <c r="P330" s="202"/>
      <c r="Q330" s="202"/>
      <c r="R330" s="202"/>
      <c r="S330" s="202"/>
      <c r="T330" s="20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198" t="s">
        <v>150</v>
      </c>
      <c r="AU330" s="198" t="s">
        <v>92</v>
      </c>
      <c r="AV330" s="13" t="s">
        <v>90</v>
      </c>
      <c r="AW330" s="13" t="s">
        <v>36</v>
      </c>
      <c r="AX330" s="13" t="s">
        <v>83</v>
      </c>
      <c r="AY330" s="198" t="s">
        <v>140</v>
      </c>
    </row>
    <row r="331" s="13" customFormat="1">
      <c r="A331" s="13"/>
      <c r="B331" s="197"/>
      <c r="C331" s="13"/>
      <c r="D331" s="192" t="s">
        <v>150</v>
      </c>
      <c r="E331" s="198" t="s">
        <v>1</v>
      </c>
      <c r="F331" s="199" t="s">
        <v>345</v>
      </c>
      <c r="G331" s="13"/>
      <c r="H331" s="198" t="s">
        <v>1</v>
      </c>
      <c r="I331" s="200"/>
      <c r="J331" s="13"/>
      <c r="K331" s="13"/>
      <c r="L331" s="197"/>
      <c r="M331" s="201"/>
      <c r="N331" s="202"/>
      <c r="O331" s="202"/>
      <c r="P331" s="202"/>
      <c r="Q331" s="202"/>
      <c r="R331" s="202"/>
      <c r="S331" s="202"/>
      <c r="T331" s="20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198" t="s">
        <v>150</v>
      </c>
      <c r="AU331" s="198" t="s">
        <v>92</v>
      </c>
      <c r="AV331" s="13" t="s">
        <v>90</v>
      </c>
      <c r="AW331" s="13" t="s">
        <v>36</v>
      </c>
      <c r="AX331" s="13" t="s">
        <v>83</v>
      </c>
      <c r="AY331" s="198" t="s">
        <v>140</v>
      </c>
    </row>
    <row r="332" s="14" customFormat="1">
      <c r="A332" s="14"/>
      <c r="B332" s="204"/>
      <c r="C332" s="14"/>
      <c r="D332" s="192" t="s">
        <v>150</v>
      </c>
      <c r="E332" s="205" t="s">
        <v>1</v>
      </c>
      <c r="F332" s="206" t="s">
        <v>346</v>
      </c>
      <c r="G332" s="14"/>
      <c r="H332" s="207">
        <v>3963.3420000000001</v>
      </c>
      <c r="I332" s="208"/>
      <c r="J332" s="14"/>
      <c r="K332" s="14"/>
      <c r="L332" s="204"/>
      <c r="M332" s="209"/>
      <c r="N332" s="210"/>
      <c r="O332" s="210"/>
      <c r="P332" s="210"/>
      <c r="Q332" s="210"/>
      <c r="R332" s="210"/>
      <c r="S332" s="210"/>
      <c r="T332" s="211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05" t="s">
        <v>150</v>
      </c>
      <c r="AU332" s="205" t="s">
        <v>92</v>
      </c>
      <c r="AV332" s="14" t="s">
        <v>92</v>
      </c>
      <c r="AW332" s="14" t="s">
        <v>36</v>
      </c>
      <c r="AX332" s="14" t="s">
        <v>83</v>
      </c>
      <c r="AY332" s="205" t="s">
        <v>140</v>
      </c>
    </row>
    <row r="333" s="15" customFormat="1">
      <c r="A333" s="15"/>
      <c r="B333" s="212"/>
      <c r="C333" s="15"/>
      <c r="D333" s="192" t="s">
        <v>150</v>
      </c>
      <c r="E333" s="213" t="s">
        <v>1</v>
      </c>
      <c r="F333" s="214" t="s">
        <v>153</v>
      </c>
      <c r="G333" s="15"/>
      <c r="H333" s="215">
        <v>3963.3420000000001</v>
      </c>
      <c r="I333" s="216"/>
      <c r="J333" s="15"/>
      <c r="K333" s="15"/>
      <c r="L333" s="212"/>
      <c r="M333" s="217"/>
      <c r="N333" s="218"/>
      <c r="O333" s="218"/>
      <c r="P333" s="218"/>
      <c r="Q333" s="218"/>
      <c r="R333" s="218"/>
      <c r="S333" s="218"/>
      <c r="T333" s="219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13" t="s">
        <v>150</v>
      </c>
      <c r="AU333" s="213" t="s">
        <v>92</v>
      </c>
      <c r="AV333" s="15" t="s">
        <v>147</v>
      </c>
      <c r="AW333" s="15" t="s">
        <v>36</v>
      </c>
      <c r="AX333" s="15" t="s">
        <v>90</v>
      </c>
      <c r="AY333" s="213" t="s">
        <v>140</v>
      </c>
    </row>
    <row r="334" s="2" customFormat="1" ht="16.5" customHeight="1">
      <c r="A334" s="37"/>
      <c r="B334" s="178"/>
      <c r="C334" s="220" t="s">
        <v>347</v>
      </c>
      <c r="D334" s="220" t="s">
        <v>326</v>
      </c>
      <c r="E334" s="221" t="s">
        <v>348</v>
      </c>
      <c r="F334" s="222" t="s">
        <v>349</v>
      </c>
      <c r="G334" s="223" t="s">
        <v>274</v>
      </c>
      <c r="H334" s="224">
        <v>35.670000000000002</v>
      </c>
      <c r="I334" s="225"/>
      <c r="J334" s="226">
        <f>ROUND(I334*H334,2)</f>
        <v>0</v>
      </c>
      <c r="K334" s="222" t="s">
        <v>146</v>
      </c>
      <c r="L334" s="227"/>
      <c r="M334" s="228" t="s">
        <v>1</v>
      </c>
      <c r="N334" s="229" t="s">
        <v>48</v>
      </c>
      <c r="O334" s="76"/>
      <c r="P334" s="188">
        <f>O334*H334</f>
        <v>0</v>
      </c>
      <c r="Q334" s="188">
        <v>1</v>
      </c>
      <c r="R334" s="188">
        <f>Q334*H334</f>
        <v>35.670000000000002</v>
      </c>
      <c r="S334" s="188">
        <v>0</v>
      </c>
      <c r="T334" s="189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190" t="s">
        <v>187</v>
      </c>
      <c r="AT334" s="190" t="s">
        <v>326</v>
      </c>
      <c r="AU334" s="190" t="s">
        <v>92</v>
      </c>
      <c r="AY334" s="18" t="s">
        <v>140</v>
      </c>
      <c r="BE334" s="191">
        <f>IF(N334="základní",J334,0)</f>
        <v>0</v>
      </c>
      <c r="BF334" s="191">
        <f>IF(N334="snížená",J334,0)</f>
        <v>0</v>
      </c>
      <c r="BG334" s="191">
        <f>IF(N334="zákl. přenesená",J334,0)</f>
        <v>0</v>
      </c>
      <c r="BH334" s="191">
        <f>IF(N334="sníž. přenesená",J334,0)</f>
        <v>0</v>
      </c>
      <c r="BI334" s="191">
        <f>IF(N334="nulová",J334,0)</f>
        <v>0</v>
      </c>
      <c r="BJ334" s="18" t="s">
        <v>90</v>
      </c>
      <c r="BK334" s="191">
        <f>ROUND(I334*H334,2)</f>
        <v>0</v>
      </c>
      <c r="BL334" s="18" t="s">
        <v>147</v>
      </c>
      <c r="BM334" s="190" t="s">
        <v>350</v>
      </c>
    </row>
    <row r="335" s="2" customFormat="1">
      <c r="A335" s="37"/>
      <c r="B335" s="38"/>
      <c r="C335" s="37"/>
      <c r="D335" s="192" t="s">
        <v>149</v>
      </c>
      <c r="E335" s="37"/>
      <c r="F335" s="193" t="s">
        <v>349</v>
      </c>
      <c r="G335" s="37"/>
      <c r="H335" s="37"/>
      <c r="I335" s="194"/>
      <c r="J335" s="37"/>
      <c r="K335" s="37"/>
      <c r="L335" s="38"/>
      <c r="M335" s="195"/>
      <c r="N335" s="196"/>
      <c r="O335" s="76"/>
      <c r="P335" s="76"/>
      <c r="Q335" s="76"/>
      <c r="R335" s="76"/>
      <c r="S335" s="76"/>
      <c r="T335" s="77"/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T335" s="18" t="s">
        <v>149</v>
      </c>
      <c r="AU335" s="18" t="s">
        <v>92</v>
      </c>
    </row>
    <row r="336" s="13" customFormat="1">
      <c r="A336" s="13"/>
      <c r="B336" s="197"/>
      <c r="C336" s="13"/>
      <c r="D336" s="192" t="s">
        <v>150</v>
      </c>
      <c r="E336" s="198" t="s">
        <v>1</v>
      </c>
      <c r="F336" s="199" t="s">
        <v>351</v>
      </c>
      <c r="G336" s="13"/>
      <c r="H336" s="198" t="s">
        <v>1</v>
      </c>
      <c r="I336" s="200"/>
      <c r="J336" s="13"/>
      <c r="K336" s="13"/>
      <c r="L336" s="197"/>
      <c r="M336" s="201"/>
      <c r="N336" s="202"/>
      <c r="O336" s="202"/>
      <c r="P336" s="202"/>
      <c r="Q336" s="202"/>
      <c r="R336" s="202"/>
      <c r="S336" s="202"/>
      <c r="T336" s="20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198" t="s">
        <v>150</v>
      </c>
      <c r="AU336" s="198" t="s">
        <v>92</v>
      </c>
      <c r="AV336" s="13" t="s">
        <v>90</v>
      </c>
      <c r="AW336" s="13" t="s">
        <v>36</v>
      </c>
      <c r="AX336" s="13" t="s">
        <v>83</v>
      </c>
      <c r="AY336" s="198" t="s">
        <v>140</v>
      </c>
    </row>
    <row r="337" s="13" customFormat="1">
      <c r="A337" s="13"/>
      <c r="B337" s="197"/>
      <c r="C337" s="13"/>
      <c r="D337" s="192" t="s">
        <v>150</v>
      </c>
      <c r="E337" s="198" t="s">
        <v>1</v>
      </c>
      <c r="F337" s="199" t="s">
        <v>352</v>
      </c>
      <c r="G337" s="13"/>
      <c r="H337" s="198" t="s">
        <v>1</v>
      </c>
      <c r="I337" s="200"/>
      <c r="J337" s="13"/>
      <c r="K337" s="13"/>
      <c r="L337" s="197"/>
      <c r="M337" s="201"/>
      <c r="N337" s="202"/>
      <c r="O337" s="202"/>
      <c r="P337" s="202"/>
      <c r="Q337" s="202"/>
      <c r="R337" s="202"/>
      <c r="S337" s="202"/>
      <c r="T337" s="20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198" t="s">
        <v>150</v>
      </c>
      <c r="AU337" s="198" t="s">
        <v>92</v>
      </c>
      <c r="AV337" s="13" t="s">
        <v>90</v>
      </c>
      <c r="AW337" s="13" t="s">
        <v>36</v>
      </c>
      <c r="AX337" s="13" t="s">
        <v>83</v>
      </c>
      <c r="AY337" s="198" t="s">
        <v>140</v>
      </c>
    </row>
    <row r="338" s="13" customFormat="1">
      <c r="A338" s="13"/>
      <c r="B338" s="197"/>
      <c r="C338" s="13"/>
      <c r="D338" s="192" t="s">
        <v>150</v>
      </c>
      <c r="E338" s="198" t="s">
        <v>1</v>
      </c>
      <c r="F338" s="199" t="s">
        <v>353</v>
      </c>
      <c r="G338" s="13"/>
      <c r="H338" s="198" t="s">
        <v>1</v>
      </c>
      <c r="I338" s="200"/>
      <c r="J338" s="13"/>
      <c r="K338" s="13"/>
      <c r="L338" s="197"/>
      <c r="M338" s="201"/>
      <c r="N338" s="202"/>
      <c r="O338" s="202"/>
      <c r="P338" s="202"/>
      <c r="Q338" s="202"/>
      <c r="R338" s="202"/>
      <c r="S338" s="202"/>
      <c r="T338" s="20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198" t="s">
        <v>150</v>
      </c>
      <c r="AU338" s="198" t="s">
        <v>92</v>
      </c>
      <c r="AV338" s="13" t="s">
        <v>90</v>
      </c>
      <c r="AW338" s="13" t="s">
        <v>36</v>
      </c>
      <c r="AX338" s="13" t="s">
        <v>83</v>
      </c>
      <c r="AY338" s="198" t="s">
        <v>140</v>
      </c>
    </row>
    <row r="339" s="13" customFormat="1">
      <c r="A339" s="13"/>
      <c r="B339" s="197"/>
      <c r="C339" s="13"/>
      <c r="D339" s="192" t="s">
        <v>150</v>
      </c>
      <c r="E339" s="198" t="s">
        <v>1</v>
      </c>
      <c r="F339" s="199" t="s">
        <v>354</v>
      </c>
      <c r="G339" s="13"/>
      <c r="H339" s="198" t="s">
        <v>1</v>
      </c>
      <c r="I339" s="200"/>
      <c r="J339" s="13"/>
      <c r="K339" s="13"/>
      <c r="L339" s="197"/>
      <c r="M339" s="201"/>
      <c r="N339" s="202"/>
      <c r="O339" s="202"/>
      <c r="P339" s="202"/>
      <c r="Q339" s="202"/>
      <c r="R339" s="202"/>
      <c r="S339" s="202"/>
      <c r="T339" s="20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198" t="s">
        <v>150</v>
      </c>
      <c r="AU339" s="198" t="s">
        <v>92</v>
      </c>
      <c r="AV339" s="13" t="s">
        <v>90</v>
      </c>
      <c r="AW339" s="13" t="s">
        <v>36</v>
      </c>
      <c r="AX339" s="13" t="s">
        <v>83</v>
      </c>
      <c r="AY339" s="198" t="s">
        <v>140</v>
      </c>
    </row>
    <row r="340" s="14" customFormat="1">
      <c r="A340" s="14"/>
      <c r="B340" s="204"/>
      <c r="C340" s="14"/>
      <c r="D340" s="192" t="s">
        <v>150</v>
      </c>
      <c r="E340" s="205" t="s">
        <v>1</v>
      </c>
      <c r="F340" s="206" t="s">
        <v>355</v>
      </c>
      <c r="G340" s="14"/>
      <c r="H340" s="207">
        <v>35.670000000000002</v>
      </c>
      <c r="I340" s="208"/>
      <c r="J340" s="14"/>
      <c r="K340" s="14"/>
      <c r="L340" s="204"/>
      <c r="M340" s="209"/>
      <c r="N340" s="210"/>
      <c r="O340" s="210"/>
      <c r="P340" s="210"/>
      <c r="Q340" s="210"/>
      <c r="R340" s="210"/>
      <c r="S340" s="210"/>
      <c r="T340" s="211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05" t="s">
        <v>150</v>
      </c>
      <c r="AU340" s="205" t="s">
        <v>92</v>
      </c>
      <c r="AV340" s="14" t="s">
        <v>92</v>
      </c>
      <c r="AW340" s="14" t="s">
        <v>36</v>
      </c>
      <c r="AX340" s="14" t="s">
        <v>83</v>
      </c>
      <c r="AY340" s="205" t="s">
        <v>140</v>
      </c>
    </row>
    <row r="341" s="15" customFormat="1">
      <c r="A341" s="15"/>
      <c r="B341" s="212"/>
      <c r="C341" s="15"/>
      <c r="D341" s="192" t="s">
        <v>150</v>
      </c>
      <c r="E341" s="213" t="s">
        <v>1</v>
      </c>
      <c r="F341" s="214" t="s">
        <v>153</v>
      </c>
      <c r="G341" s="15"/>
      <c r="H341" s="215">
        <v>35.670000000000002</v>
      </c>
      <c r="I341" s="216"/>
      <c r="J341" s="15"/>
      <c r="K341" s="15"/>
      <c r="L341" s="212"/>
      <c r="M341" s="217"/>
      <c r="N341" s="218"/>
      <c r="O341" s="218"/>
      <c r="P341" s="218"/>
      <c r="Q341" s="218"/>
      <c r="R341" s="218"/>
      <c r="S341" s="218"/>
      <c r="T341" s="219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13" t="s">
        <v>150</v>
      </c>
      <c r="AU341" s="213" t="s">
        <v>92</v>
      </c>
      <c r="AV341" s="15" t="s">
        <v>147</v>
      </c>
      <c r="AW341" s="15" t="s">
        <v>36</v>
      </c>
      <c r="AX341" s="15" t="s">
        <v>90</v>
      </c>
      <c r="AY341" s="213" t="s">
        <v>140</v>
      </c>
    </row>
    <row r="342" s="2" customFormat="1" ht="21.75" customHeight="1">
      <c r="A342" s="37"/>
      <c r="B342" s="178"/>
      <c r="C342" s="179" t="s">
        <v>356</v>
      </c>
      <c r="D342" s="179" t="s">
        <v>142</v>
      </c>
      <c r="E342" s="180" t="s">
        <v>357</v>
      </c>
      <c r="F342" s="181" t="s">
        <v>358</v>
      </c>
      <c r="G342" s="182" t="s">
        <v>145</v>
      </c>
      <c r="H342" s="183">
        <v>1466.7000000000001</v>
      </c>
      <c r="I342" s="184"/>
      <c r="J342" s="185">
        <f>ROUND(I342*H342,2)</f>
        <v>0</v>
      </c>
      <c r="K342" s="181" t="s">
        <v>146</v>
      </c>
      <c r="L342" s="38"/>
      <c r="M342" s="186" t="s">
        <v>1</v>
      </c>
      <c r="N342" s="187" t="s">
        <v>48</v>
      </c>
      <c r="O342" s="76"/>
      <c r="P342" s="188">
        <f>O342*H342</f>
        <v>0</v>
      </c>
      <c r="Q342" s="188">
        <v>0.23000000000000001</v>
      </c>
      <c r="R342" s="188">
        <f>Q342*H342</f>
        <v>337.34100000000001</v>
      </c>
      <c r="S342" s="188">
        <v>0</v>
      </c>
      <c r="T342" s="189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190" t="s">
        <v>147</v>
      </c>
      <c r="AT342" s="190" t="s">
        <v>142</v>
      </c>
      <c r="AU342" s="190" t="s">
        <v>92</v>
      </c>
      <c r="AY342" s="18" t="s">
        <v>140</v>
      </c>
      <c r="BE342" s="191">
        <f>IF(N342="základní",J342,0)</f>
        <v>0</v>
      </c>
      <c r="BF342" s="191">
        <f>IF(N342="snížená",J342,0)</f>
        <v>0</v>
      </c>
      <c r="BG342" s="191">
        <f>IF(N342="zákl. přenesená",J342,0)</f>
        <v>0</v>
      </c>
      <c r="BH342" s="191">
        <f>IF(N342="sníž. přenesená",J342,0)</f>
        <v>0</v>
      </c>
      <c r="BI342" s="191">
        <f>IF(N342="nulová",J342,0)</f>
        <v>0</v>
      </c>
      <c r="BJ342" s="18" t="s">
        <v>90</v>
      </c>
      <c r="BK342" s="191">
        <f>ROUND(I342*H342,2)</f>
        <v>0</v>
      </c>
      <c r="BL342" s="18" t="s">
        <v>147</v>
      </c>
      <c r="BM342" s="190" t="s">
        <v>359</v>
      </c>
    </row>
    <row r="343" s="2" customFormat="1">
      <c r="A343" s="37"/>
      <c r="B343" s="38"/>
      <c r="C343" s="37"/>
      <c r="D343" s="192" t="s">
        <v>149</v>
      </c>
      <c r="E343" s="37"/>
      <c r="F343" s="193" t="s">
        <v>358</v>
      </c>
      <c r="G343" s="37"/>
      <c r="H343" s="37"/>
      <c r="I343" s="194"/>
      <c r="J343" s="37"/>
      <c r="K343" s="37"/>
      <c r="L343" s="38"/>
      <c r="M343" s="195"/>
      <c r="N343" s="196"/>
      <c r="O343" s="76"/>
      <c r="P343" s="76"/>
      <c r="Q343" s="76"/>
      <c r="R343" s="76"/>
      <c r="S343" s="76"/>
      <c r="T343" s="77"/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T343" s="18" t="s">
        <v>149</v>
      </c>
      <c r="AU343" s="18" t="s">
        <v>92</v>
      </c>
    </row>
    <row r="344" s="13" customFormat="1">
      <c r="A344" s="13"/>
      <c r="B344" s="197"/>
      <c r="C344" s="13"/>
      <c r="D344" s="192" t="s">
        <v>150</v>
      </c>
      <c r="E344" s="198" t="s">
        <v>1</v>
      </c>
      <c r="F344" s="199" t="s">
        <v>360</v>
      </c>
      <c r="G344" s="13"/>
      <c r="H344" s="198" t="s">
        <v>1</v>
      </c>
      <c r="I344" s="200"/>
      <c r="J344" s="13"/>
      <c r="K344" s="13"/>
      <c r="L344" s="197"/>
      <c r="M344" s="201"/>
      <c r="N344" s="202"/>
      <c r="O344" s="202"/>
      <c r="P344" s="202"/>
      <c r="Q344" s="202"/>
      <c r="R344" s="202"/>
      <c r="S344" s="202"/>
      <c r="T344" s="20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198" t="s">
        <v>150</v>
      </c>
      <c r="AU344" s="198" t="s">
        <v>92</v>
      </c>
      <c r="AV344" s="13" t="s">
        <v>90</v>
      </c>
      <c r="AW344" s="13" t="s">
        <v>36</v>
      </c>
      <c r="AX344" s="13" t="s">
        <v>83</v>
      </c>
      <c r="AY344" s="198" t="s">
        <v>140</v>
      </c>
    </row>
    <row r="345" s="14" customFormat="1">
      <c r="A345" s="14"/>
      <c r="B345" s="204"/>
      <c r="C345" s="14"/>
      <c r="D345" s="192" t="s">
        <v>150</v>
      </c>
      <c r="E345" s="205" t="s">
        <v>1</v>
      </c>
      <c r="F345" s="206" t="s">
        <v>361</v>
      </c>
      <c r="G345" s="14"/>
      <c r="H345" s="207">
        <v>1466.7000000000001</v>
      </c>
      <c r="I345" s="208"/>
      <c r="J345" s="14"/>
      <c r="K345" s="14"/>
      <c r="L345" s="204"/>
      <c r="M345" s="209"/>
      <c r="N345" s="210"/>
      <c r="O345" s="210"/>
      <c r="P345" s="210"/>
      <c r="Q345" s="210"/>
      <c r="R345" s="210"/>
      <c r="S345" s="210"/>
      <c r="T345" s="211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05" t="s">
        <v>150</v>
      </c>
      <c r="AU345" s="205" t="s">
        <v>92</v>
      </c>
      <c r="AV345" s="14" t="s">
        <v>92</v>
      </c>
      <c r="AW345" s="14" t="s">
        <v>36</v>
      </c>
      <c r="AX345" s="14" t="s">
        <v>83</v>
      </c>
      <c r="AY345" s="205" t="s">
        <v>140</v>
      </c>
    </row>
    <row r="346" s="15" customFormat="1">
      <c r="A346" s="15"/>
      <c r="B346" s="212"/>
      <c r="C346" s="15"/>
      <c r="D346" s="192" t="s">
        <v>150</v>
      </c>
      <c r="E346" s="213" t="s">
        <v>1</v>
      </c>
      <c r="F346" s="214" t="s">
        <v>153</v>
      </c>
      <c r="G346" s="15"/>
      <c r="H346" s="215">
        <v>1466.7000000000001</v>
      </c>
      <c r="I346" s="216"/>
      <c r="J346" s="15"/>
      <c r="K346" s="15"/>
      <c r="L346" s="212"/>
      <c r="M346" s="217"/>
      <c r="N346" s="218"/>
      <c r="O346" s="218"/>
      <c r="P346" s="218"/>
      <c r="Q346" s="218"/>
      <c r="R346" s="218"/>
      <c r="S346" s="218"/>
      <c r="T346" s="219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13" t="s">
        <v>150</v>
      </c>
      <c r="AU346" s="213" t="s">
        <v>92</v>
      </c>
      <c r="AV346" s="15" t="s">
        <v>147</v>
      </c>
      <c r="AW346" s="15" t="s">
        <v>36</v>
      </c>
      <c r="AX346" s="15" t="s">
        <v>90</v>
      </c>
      <c r="AY346" s="213" t="s">
        <v>140</v>
      </c>
    </row>
    <row r="347" s="2" customFormat="1" ht="24.15" customHeight="1">
      <c r="A347" s="37"/>
      <c r="B347" s="178"/>
      <c r="C347" s="179" t="s">
        <v>362</v>
      </c>
      <c r="D347" s="179" t="s">
        <v>142</v>
      </c>
      <c r="E347" s="180" t="s">
        <v>363</v>
      </c>
      <c r="F347" s="181" t="s">
        <v>364</v>
      </c>
      <c r="G347" s="182" t="s">
        <v>145</v>
      </c>
      <c r="H347" s="183">
        <v>3686.8299999999999</v>
      </c>
      <c r="I347" s="184"/>
      <c r="J347" s="185">
        <f>ROUND(I347*H347,2)</f>
        <v>0</v>
      </c>
      <c r="K347" s="181" t="s">
        <v>146</v>
      </c>
      <c r="L347" s="38"/>
      <c r="M347" s="186" t="s">
        <v>1</v>
      </c>
      <c r="N347" s="187" t="s">
        <v>48</v>
      </c>
      <c r="O347" s="76"/>
      <c r="P347" s="188">
        <f>O347*H347</f>
        <v>0</v>
      </c>
      <c r="Q347" s="188">
        <v>0.12966</v>
      </c>
      <c r="R347" s="188">
        <f>Q347*H347</f>
        <v>478.03437779999996</v>
      </c>
      <c r="S347" s="188">
        <v>0</v>
      </c>
      <c r="T347" s="189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190" t="s">
        <v>147</v>
      </c>
      <c r="AT347" s="190" t="s">
        <v>142</v>
      </c>
      <c r="AU347" s="190" t="s">
        <v>92</v>
      </c>
      <c r="AY347" s="18" t="s">
        <v>140</v>
      </c>
      <c r="BE347" s="191">
        <f>IF(N347="základní",J347,0)</f>
        <v>0</v>
      </c>
      <c r="BF347" s="191">
        <f>IF(N347="snížená",J347,0)</f>
        <v>0</v>
      </c>
      <c r="BG347" s="191">
        <f>IF(N347="zákl. přenesená",J347,0)</f>
        <v>0</v>
      </c>
      <c r="BH347" s="191">
        <f>IF(N347="sníž. přenesená",J347,0)</f>
        <v>0</v>
      </c>
      <c r="BI347" s="191">
        <f>IF(N347="nulová",J347,0)</f>
        <v>0</v>
      </c>
      <c r="BJ347" s="18" t="s">
        <v>90</v>
      </c>
      <c r="BK347" s="191">
        <f>ROUND(I347*H347,2)</f>
        <v>0</v>
      </c>
      <c r="BL347" s="18" t="s">
        <v>147</v>
      </c>
      <c r="BM347" s="190" t="s">
        <v>365</v>
      </c>
    </row>
    <row r="348" s="2" customFormat="1">
      <c r="A348" s="37"/>
      <c r="B348" s="38"/>
      <c r="C348" s="37"/>
      <c r="D348" s="192" t="s">
        <v>149</v>
      </c>
      <c r="E348" s="37"/>
      <c r="F348" s="193" t="s">
        <v>364</v>
      </c>
      <c r="G348" s="37"/>
      <c r="H348" s="37"/>
      <c r="I348" s="194"/>
      <c r="J348" s="37"/>
      <c r="K348" s="37"/>
      <c r="L348" s="38"/>
      <c r="M348" s="195"/>
      <c r="N348" s="196"/>
      <c r="O348" s="76"/>
      <c r="P348" s="76"/>
      <c r="Q348" s="76"/>
      <c r="R348" s="76"/>
      <c r="S348" s="76"/>
      <c r="T348" s="77"/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T348" s="18" t="s">
        <v>149</v>
      </c>
      <c r="AU348" s="18" t="s">
        <v>92</v>
      </c>
    </row>
    <row r="349" s="13" customFormat="1">
      <c r="A349" s="13"/>
      <c r="B349" s="197"/>
      <c r="C349" s="13"/>
      <c r="D349" s="192" t="s">
        <v>150</v>
      </c>
      <c r="E349" s="198" t="s">
        <v>1</v>
      </c>
      <c r="F349" s="199" t="s">
        <v>366</v>
      </c>
      <c r="G349" s="13"/>
      <c r="H349" s="198" t="s">
        <v>1</v>
      </c>
      <c r="I349" s="200"/>
      <c r="J349" s="13"/>
      <c r="K349" s="13"/>
      <c r="L349" s="197"/>
      <c r="M349" s="201"/>
      <c r="N349" s="202"/>
      <c r="O349" s="202"/>
      <c r="P349" s="202"/>
      <c r="Q349" s="202"/>
      <c r="R349" s="202"/>
      <c r="S349" s="202"/>
      <c r="T349" s="20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198" t="s">
        <v>150</v>
      </c>
      <c r="AU349" s="198" t="s">
        <v>92</v>
      </c>
      <c r="AV349" s="13" t="s">
        <v>90</v>
      </c>
      <c r="AW349" s="13" t="s">
        <v>36</v>
      </c>
      <c r="AX349" s="13" t="s">
        <v>83</v>
      </c>
      <c r="AY349" s="198" t="s">
        <v>140</v>
      </c>
    </row>
    <row r="350" s="13" customFormat="1">
      <c r="A350" s="13"/>
      <c r="B350" s="197"/>
      <c r="C350" s="13"/>
      <c r="D350" s="192" t="s">
        <v>150</v>
      </c>
      <c r="E350" s="198" t="s">
        <v>1</v>
      </c>
      <c r="F350" s="199" t="s">
        <v>345</v>
      </c>
      <c r="G350" s="13"/>
      <c r="H350" s="198" t="s">
        <v>1</v>
      </c>
      <c r="I350" s="200"/>
      <c r="J350" s="13"/>
      <c r="K350" s="13"/>
      <c r="L350" s="197"/>
      <c r="M350" s="201"/>
      <c r="N350" s="202"/>
      <c r="O350" s="202"/>
      <c r="P350" s="202"/>
      <c r="Q350" s="202"/>
      <c r="R350" s="202"/>
      <c r="S350" s="202"/>
      <c r="T350" s="20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198" t="s">
        <v>150</v>
      </c>
      <c r="AU350" s="198" t="s">
        <v>92</v>
      </c>
      <c r="AV350" s="13" t="s">
        <v>90</v>
      </c>
      <c r="AW350" s="13" t="s">
        <v>36</v>
      </c>
      <c r="AX350" s="13" t="s">
        <v>83</v>
      </c>
      <c r="AY350" s="198" t="s">
        <v>140</v>
      </c>
    </row>
    <row r="351" s="14" customFormat="1">
      <c r="A351" s="14"/>
      <c r="B351" s="204"/>
      <c r="C351" s="14"/>
      <c r="D351" s="192" t="s">
        <v>150</v>
      </c>
      <c r="E351" s="205" t="s">
        <v>1</v>
      </c>
      <c r="F351" s="206" t="s">
        <v>367</v>
      </c>
      <c r="G351" s="14"/>
      <c r="H351" s="207">
        <v>3686.8299999999999</v>
      </c>
      <c r="I351" s="208"/>
      <c r="J351" s="14"/>
      <c r="K351" s="14"/>
      <c r="L351" s="204"/>
      <c r="M351" s="209"/>
      <c r="N351" s="210"/>
      <c r="O351" s="210"/>
      <c r="P351" s="210"/>
      <c r="Q351" s="210"/>
      <c r="R351" s="210"/>
      <c r="S351" s="210"/>
      <c r="T351" s="211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05" t="s">
        <v>150</v>
      </c>
      <c r="AU351" s="205" t="s">
        <v>92</v>
      </c>
      <c r="AV351" s="14" t="s">
        <v>92</v>
      </c>
      <c r="AW351" s="14" t="s">
        <v>36</v>
      </c>
      <c r="AX351" s="14" t="s">
        <v>83</v>
      </c>
      <c r="AY351" s="205" t="s">
        <v>140</v>
      </c>
    </row>
    <row r="352" s="15" customFormat="1">
      <c r="A352" s="15"/>
      <c r="B352" s="212"/>
      <c r="C352" s="15"/>
      <c r="D352" s="192" t="s">
        <v>150</v>
      </c>
      <c r="E352" s="213" t="s">
        <v>1</v>
      </c>
      <c r="F352" s="214" t="s">
        <v>153</v>
      </c>
      <c r="G352" s="15"/>
      <c r="H352" s="215">
        <v>3686.8299999999999</v>
      </c>
      <c r="I352" s="216"/>
      <c r="J352" s="15"/>
      <c r="K352" s="15"/>
      <c r="L352" s="212"/>
      <c r="M352" s="217"/>
      <c r="N352" s="218"/>
      <c r="O352" s="218"/>
      <c r="P352" s="218"/>
      <c r="Q352" s="218"/>
      <c r="R352" s="218"/>
      <c r="S352" s="218"/>
      <c r="T352" s="219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13" t="s">
        <v>150</v>
      </c>
      <c r="AU352" s="213" t="s">
        <v>92</v>
      </c>
      <c r="AV352" s="15" t="s">
        <v>147</v>
      </c>
      <c r="AW352" s="15" t="s">
        <v>36</v>
      </c>
      <c r="AX352" s="15" t="s">
        <v>90</v>
      </c>
      <c r="AY352" s="213" t="s">
        <v>140</v>
      </c>
    </row>
    <row r="353" s="2" customFormat="1" ht="21.75" customHeight="1">
      <c r="A353" s="37"/>
      <c r="B353" s="178"/>
      <c r="C353" s="179" t="s">
        <v>368</v>
      </c>
      <c r="D353" s="179" t="s">
        <v>142</v>
      </c>
      <c r="E353" s="180" t="s">
        <v>369</v>
      </c>
      <c r="F353" s="181" t="s">
        <v>370</v>
      </c>
      <c r="G353" s="182" t="s">
        <v>145</v>
      </c>
      <c r="H353" s="183">
        <v>1684.6600000000001</v>
      </c>
      <c r="I353" s="184"/>
      <c r="J353" s="185">
        <f>ROUND(I353*H353,2)</f>
        <v>0</v>
      </c>
      <c r="K353" s="181" t="s">
        <v>146</v>
      </c>
      <c r="L353" s="38"/>
      <c r="M353" s="186" t="s">
        <v>1</v>
      </c>
      <c r="N353" s="187" t="s">
        <v>48</v>
      </c>
      <c r="O353" s="76"/>
      <c r="P353" s="188">
        <f>O353*H353</f>
        <v>0</v>
      </c>
      <c r="Q353" s="188">
        <v>0</v>
      </c>
      <c r="R353" s="188">
        <f>Q353*H353</f>
        <v>0</v>
      </c>
      <c r="S353" s="188">
        <v>0</v>
      </c>
      <c r="T353" s="189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190" t="s">
        <v>147</v>
      </c>
      <c r="AT353" s="190" t="s">
        <v>142</v>
      </c>
      <c r="AU353" s="190" t="s">
        <v>92</v>
      </c>
      <c r="AY353" s="18" t="s">
        <v>140</v>
      </c>
      <c r="BE353" s="191">
        <f>IF(N353="základní",J353,0)</f>
        <v>0</v>
      </c>
      <c r="BF353" s="191">
        <f>IF(N353="snížená",J353,0)</f>
        <v>0</v>
      </c>
      <c r="BG353" s="191">
        <f>IF(N353="zákl. přenesená",J353,0)</f>
        <v>0</v>
      </c>
      <c r="BH353" s="191">
        <f>IF(N353="sníž. přenesená",J353,0)</f>
        <v>0</v>
      </c>
      <c r="BI353" s="191">
        <f>IF(N353="nulová",J353,0)</f>
        <v>0</v>
      </c>
      <c r="BJ353" s="18" t="s">
        <v>90</v>
      </c>
      <c r="BK353" s="191">
        <f>ROUND(I353*H353,2)</f>
        <v>0</v>
      </c>
      <c r="BL353" s="18" t="s">
        <v>147</v>
      </c>
      <c r="BM353" s="190" t="s">
        <v>371</v>
      </c>
    </row>
    <row r="354" s="2" customFormat="1">
      <c r="A354" s="37"/>
      <c r="B354" s="38"/>
      <c r="C354" s="37"/>
      <c r="D354" s="192" t="s">
        <v>149</v>
      </c>
      <c r="E354" s="37"/>
      <c r="F354" s="193" t="s">
        <v>372</v>
      </c>
      <c r="G354" s="37"/>
      <c r="H354" s="37"/>
      <c r="I354" s="194"/>
      <c r="J354" s="37"/>
      <c r="K354" s="37"/>
      <c r="L354" s="38"/>
      <c r="M354" s="195"/>
      <c r="N354" s="196"/>
      <c r="O354" s="76"/>
      <c r="P354" s="76"/>
      <c r="Q354" s="76"/>
      <c r="R354" s="76"/>
      <c r="S354" s="76"/>
      <c r="T354" s="77"/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T354" s="18" t="s">
        <v>149</v>
      </c>
      <c r="AU354" s="18" t="s">
        <v>92</v>
      </c>
    </row>
    <row r="355" s="13" customFormat="1">
      <c r="A355" s="13"/>
      <c r="B355" s="197"/>
      <c r="C355" s="13"/>
      <c r="D355" s="192" t="s">
        <v>150</v>
      </c>
      <c r="E355" s="198" t="s">
        <v>1</v>
      </c>
      <c r="F355" s="199" t="s">
        <v>373</v>
      </c>
      <c r="G355" s="13"/>
      <c r="H355" s="198" t="s">
        <v>1</v>
      </c>
      <c r="I355" s="200"/>
      <c r="J355" s="13"/>
      <c r="K355" s="13"/>
      <c r="L355" s="197"/>
      <c r="M355" s="201"/>
      <c r="N355" s="202"/>
      <c r="O355" s="202"/>
      <c r="P355" s="202"/>
      <c r="Q355" s="202"/>
      <c r="R355" s="202"/>
      <c r="S355" s="202"/>
      <c r="T355" s="20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198" t="s">
        <v>150</v>
      </c>
      <c r="AU355" s="198" t="s">
        <v>92</v>
      </c>
      <c r="AV355" s="13" t="s">
        <v>90</v>
      </c>
      <c r="AW355" s="13" t="s">
        <v>36</v>
      </c>
      <c r="AX355" s="13" t="s">
        <v>83</v>
      </c>
      <c r="AY355" s="198" t="s">
        <v>140</v>
      </c>
    </row>
    <row r="356" s="13" customFormat="1">
      <c r="A356" s="13"/>
      <c r="B356" s="197"/>
      <c r="C356" s="13"/>
      <c r="D356" s="192" t="s">
        <v>150</v>
      </c>
      <c r="E356" s="198" t="s">
        <v>1</v>
      </c>
      <c r="F356" s="199" t="s">
        <v>307</v>
      </c>
      <c r="G356" s="13"/>
      <c r="H356" s="198" t="s">
        <v>1</v>
      </c>
      <c r="I356" s="200"/>
      <c r="J356" s="13"/>
      <c r="K356" s="13"/>
      <c r="L356" s="197"/>
      <c r="M356" s="201"/>
      <c r="N356" s="202"/>
      <c r="O356" s="202"/>
      <c r="P356" s="202"/>
      <c r="Q356" s="202"/>
      <c r="R356" s="202"/>
      <c r="S356" s="202"/>
      <c r="T356" s="20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198" t="s">
        <v>150</v>
      </c>
      <c r="AU356" s="198" t="s">
        <v>92</v>
      </c>
      <c r="AV356" s="13" t="s">
        <v>90</v>
      </c>
      <c r="AW356" s="13" t="s">
        <v>36</v>
      </c>
      <c r="AX356" s="13" t="s">
        <v>83</v>
      </c>
      <c r="AY356" s="198" t="s">
        <v>140</v>
      </c>
    </row>
    <row r="357" s="14" customFormat="1">
      <c r="A357" s="14"/>
      <c r="B357" s="204"/>
      <c r="C357" s="14"/>
      <c r="D357" s="192" t="s">
        <v>150</v>
      </c>
      <c r="E357" s="205" t="s">
        <v>1</v>
      </c>
      <c r="F357" s="206" t="s">
        <v>374</v>
      </c>
      <c r="G357" s="14"/>
      <c r="H357" s="207">
        <v>1684.6600000000001</v>
      </c>
      <c r="I357" s="208"/>
      <c r="J357" s="14"/>
      <c r="K357" s="14"/>
      <c r="L357" s="204"/>
      <c r="M357" s="209"/>
      <c r="N357" s="210"/>
      <c r="O357" s="210"/>
      <c r="P357" s="210"/>
      <c r="Q357" s="210"/>
      <c r="R357" s="210"/>
      <c r="S357" s="210"/>
      <c r="T357" s="211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05" t="s">
        <v>150</v>
      </c>
      <c r="AU357" s="205" t="s">
        <v>92</v>
      </c>
      <c r="AV357" s="14" t="s">
        <v>92</v>
      </c>
      <c r="AW357" s="14" t="s">
        <v>36</v>
      </c>
      <c r="AX357" s="14" t="s">
        <v>83</v>
      </c>
      <c r="AY357" s="205" t="s">
        <v>140</v>
      </c>
    </row>
    <row r="358" s="15" customFormat="1">
      <c r="A358" s="15"/>
      <c r="B358" s="212"/>
      <c r="C358" s="15"/>
      <c r="D358" s="192" t="s">
        <v>150</v>
      </c>
      <c r="E358" s="213" t="s">
        <v>1</v>
      </c>
      <c r="F358" s="214" t="s">
        <v>153</v>
      </c>
      <c r="G358" s="15"/>
      <c r="H358" s="215">
        <v>1684.6600000000001</v>
      </c>
      <c r="I358" s="216"/>
      <c r="J358" s="15"/>
      <c r="K358" s="15"/>
      <c r="L358" s="212"/>
      <c r="M358" s="217"/>
      <c r="N358" s="218"/>
      <c r="O358" s="218"/>
      <c r="P358" s="218"/>
      <c r="Q358" s="218"/>
      <c r="R358" s="218"/>
      <c r="S358" s="218"/>
      <c r="T358" s="219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13" t="s">
        <v>150</v>
      </c>
      <c r="AU358" s="213" t="s">
        <v>92</v>
      </c>
      <c r="AV358" s="15" t="s">
        <v>147</v>
      </c>
      <c r="AW358" s="15" t="s">
        <v>36</v>
      </c>
      <c r="AX358" s="15" t="s">
        <v>90</v>
      </c>
      <c r="AY358" s="213" t="s">
        <v>140</v>
      </c>
    </row>
    <row r="359" s="2" customFormat="1" ht="16.5" customHeight="1">
      <c r="A359" s="37"/>
      <c r="B359" s="178"/>
      <c r="C359" s="179" t="s">
        <v>375</v>
      </c>
      <c r="D359" s="179" t="s">
        <v>142</v>
      </c>
      <c r="E359" s="180" t="s">
        <v>376</v>
      </c>
      <c r="F359" s="181" t="s">
        <v>377</v>
      </c>
      <c r="G359" s="182" t="s">
        <v>145</v>
      </c>
      <c r="H359" s="183">
        <v>5398.3469999999998</v>
      </c>
      <c r="I359" s="184"/>
      <c r="J359" s="185">
        <f>ROUND(I359*H359,2)</f>
        <v>0</v>
      </c>
      <c r="K359" s="181" t="s">
        <v>146</v>
      </c>
      <c r="L359" s="38"/>
      <c r="M359" s="186" t="s">
        <v>1</v>
      </c>
      <c r="N359" s="187" t="s">
        <v>48</v>
      </c>
      <c r="O359" s="76"/>
      <c r="P359" s="188">
        <f>O359*H359</f>
        <v>0</v>
      </c>
      <c r="Q359" s="188">
        <v>0.00031</v>
      </c>
      <c r="R359" s="188">
        <f>Q359*H359</f>
        <v>1.6734875699999998</v>
      </c>
      <c r="S359" s="188">
        <v>0</v>
      </c>
      <c r="T359" s="189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190" t="s">
        <v>147</v>
      </c>
      <c r="AT359" s="190" t="s">
        <v>142</v>
      </c>
      <c r="AU359" s="190" t="s">
        <v>92</v>
      </c>
      <c r="AY359" s="18" t="s">
        <v>140</v>
      </c>
      <c r="BE359" s="191">
        <f>IF(N359="základní",J359,0)</f>
        <v>0</v>
      </c>
      <c r="BF359" s="191">
        <f>IF(N359="snížená",J359,0)</f>
        <v>0</v>
      </c>
      <c r="BG359" s="191">
        <f>IF(N359="zákl. přenesená",J359,0)</f>
        <v>0</v>
      </c>
      <c r="BH359" s="191">
        <f>IF(N359="sníž. přenesená",J359,0)</f>
        <v>0</v>
      </c>
      <c r="BI359" s="191">
        <f>IF(N359="nulová",J359,0)</f>
        <v>0</v>
      </c>
      <c r="BJ359" s="18" t="s">
        <v>90</v>
      </c>
      <c r="BK359" s="191">
        <f>ROUND(I359*H359,2)</f>
        <v>0</v>
      </c>
      <c r="BL359" s="18" t="s">
        <v>147</v>
      </c>
      <c r="BM359" s="190" t="s">
        <v>378</v>
      </c>
    </row>
    <row r="360" s="2" customFormat="1">
      <c r="A360" s="37"/>
      <c r="B360" s="38"/>
      <c r="C360" s="37"/>
      <c r="D360" s="192" t="s">
        <v>149</v>
      </c>
      <c r="E360" s="37"/>
      <c r="F360" s="193" t="s">
        <v>377</v>
      </c>
      <c r="G360" s="37"/>
      <c r="H360" s="37"/>
      <c r="I360" s="194"/>
      <c r="J360" s="37"/>
      <c r="K360" s="37"/>
      <c r="L360" s="38"/>
      <c r="M360" s="195"/>
      <c r="N360" s="196"/>
      <c r="O360" s="76"/>
      <c r="P360" s="76"/>
      <c r="Q360" s="76"/>
      <c r="R360" s="76"/>
      <c r="S360" s="76"/>
      <c r="T360" s="77"/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T360" s="18" t="s">
        <v>149</v>
      </c>
      <c r="AU360" s="18" t="s">
        <v>92</v>
      </c>
    </row>
    <row r="361" s="13" customFormat="1">
      <c r="A361" s="13"/>
      <c r="B361" s="197"/>
      <c r="C361" s="13"/>
      <c r="D361" s="192" t="s">
        <v>150</v>
      </c>
      <c r="E361" s="198" t="s">
        <v>1</v>
      </c>
      <c r="F361" s="199" t="s">
        <v>379</v>
      </c>
      <c r="G361" s="13"/>
      <c r="H361" s="198" t="s">
        <v>1</v>
      </c>
      <c r="I361" s="200"/>
      <c r="J361" s="13"/>
      <c r="K361" s="13"/>
      <c r="L361" s="197"/>
      <c r="M361" s="201"/>
      <c r="N361" s="202"/>
      <c r="O361" s="202"/>
      <c r="P361" s="202"/>
      <c r="Q361" s="202"/>
      <c r="R361" s="202"/>
      <c r="S361" s="202"/>
      <c r="T361" s="20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198" t="s">
        <v>150</v>
      </c>
      <c r="AU361" s="198" t="s">
        <v>92</v>
      </c>
      <c r="AV361" s="13" t="s">
        <v>90</v>
      </c>
      <c r="AW361" s="13" t="s">
        <v>36</v>
      </c>
      <c r="AX361" s="13" t="s">
        <v>83</v>
      </c>
      <c r="AY361" s="198" t="s">
        <v>140</v>
      </c>
    </row>
    <row r="362" s="13" customFormat="1">
      <c r="A362" s="13"/>
      <c r="B362" s="197"/>
      <c r="C362" s="13"/>
      <c r="D362" s="192" t="s">
        <v>150</v>
      </c>
      <c r="E362" s="198" t="s">
        <v>1</v>
      </c>
      <c r="F362" s="199" t="s">
        <v>380</v>
      </c>
      <c r="G362" s="13"/>
      <c r="H362" s="198" t="s">
        <v>1</v>
      </c>
      <c r="I362" s="200"/>
      <c r="J362" s="13"/>
      <c r="K362" s="13"/>
      <c r="L362" s="197"/>
      <c r="M362" s="201"/>
      <c r="N362" s="202"/>
      <c r="O362" s="202"/>
      <c r="P362" s="202"/>
      <c r="Q362" s="202"/>
      <c r="R362" s="202"/>
      <c r="S362" s="202"/>
      <c r="T362" s="20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198" t="s">
        <v>150</v>
      </c>
      <c r="AU362" s="198" t="s">
        <v>92</v>
      </c>
      <c r="AV362" s="13" t="s">
        <v>90</v>
      </c>
      <c r="AW362" s="13" t="s">
        <v>36</v>
      </c>
      <c r="AX362" s="13" t="s">
        <v>83</v>
      </c>
      <c r="AY362" s="198" t="s">
        <v>140</v>
      </c>
    </row>
    <row r="363" s="14" customFormat="1">
      <c r="A363" s="14"/>
      <c r="B363" s="204"/>
      <c r="C363" s="14"/>
      <c r="D363" s="192" t="s">
        <v>150</v>
      </c>
      <c r="E363" s="205" t="s">
        <v>1</v>
      </c>
      <c r="F363" s="206" t="s">
        <v>381</v>
      </c>
      <c r="G363" s="14"/>
      <c r="H363" s="207">
        <v>3013.3420000000001</v>
      </c>
      <c r="I363" s="208"/>
      <c r="J363" s="14"/>
      <c r="K363" s="14"/>
      <c r="L363" s="204"/>
      <c r="M363" s="209"/>
      <c r="N363" s="210"/>
      <c r="O363" s="210"/>
      <c r="P363" s="210"/>
      <c r="Q363" s="210"/>
      <c r="R363" s="210"/>
      <c r="S363" s="210"/>
      <c r="T363" s="211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05" t="s">
        <v>150</v>
      </c>
      <c r="AU363" s="205" t="s">
        <v>92</v>
      </c>
      <c r="AV363" s="14" t="s">
        <v>92</v>
      </c>
      <c r="AW363" s="14" t="s">
        <v>36</v>
      </c>
      <c r="AX363" s="14" t="s">
        <v>83</v>
      </c>
      <c r="AY363" s="205" t="s">
        <v>140</v>
      </c>
    </row>
    <row r="364" s="13" customFormat="1">
      <c r="A364" s="13"/>
      <c r="B364" s="197"/>
      <c r="C364" s="13"/>
      <c r="D364" s="192" t="s">
        <v>150</v>
      </c>
      <c r="E364" s="198" t="s">
        <v>1</v>
      </c>
      <c r="F364" s="199" t="s">
        <v>307</v>
      </c>
      <c r="G364" s="13"/>
      <c r="H364" s="198" t="s">
        <v>1</v>
      </c>
      <c r="I364" s="200"/>
      <c r="J364" s="13"/>
      <c r="K364" s="13"/>
      <c r="L364" s="197"/>
      <c r="M364" s="201"/>
      <c r="N364" s="202"/>
      <c r="O364" s="202"/>
      <c r="P364" s="202"/>
      <c r="Q364" s="202"/>
      <c r="R364" s="202"/>
      <c r="S364" s="202"/>
      <c r="T364" s="20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198" t="s">
        <v>150</v>
      </c>
      <c r="AU364" s="198" t="s">
        <v>92</v>
      </c>
      <c r="AV364" s="13" t="s">
        <v>90</v>
      </c>
      <c r="AW364" s="13" t="s">
        <v>36</v>
      </c>
      <c r="AX364" s="13" t="s">
        <v>83</v>
      </c>
      <c r="AY364" s="198" t="s">
        <v>140</v>
      </c>
    </row>
    <row r="365" s="14" customFormat="1">
      <c r="A365" s="14"/>
      <c r="B365" s="204"/>
      <c r="C365" s="14"/>
      <c r="D365" s="192" t="s">
        <v>150</v>
      </c>
      <c r="E365" s="205" t="s">
        <v>1</v>
      </c>
      <c r="F365" s="206" t="s">
        <v>382</v>
      </c>
      <c r="G365" s="14"/>
      <c r="H365" s="207">
        <v>1693.0830000000001</v>
      </c>
      <c r="I365" s="208"/>
      <c r="J365" s="14"/>
      <c r="K365" s="14"/>
      <c r="L365" s="204"/>
      <c r="M365" s="209"/>
      <c r="N365" s="210"/>
      <c r="O365" s="210"/>
      <c r="P365" s="210"/>
      <c r="Q365" s="210"/>
      <c r="R365" s="210"/>
      <c r="S365" s="210"/>
      <c r="T365" s="211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05" t="s">
        <v>150</v>
      </c>
      <c r="AU365" s="205" t="s">
        <v>92</v>
      </c>
      <c r="AV365" s="14" t="s">
        <v>92</v>
      </c>
      <c r="AW365" s="14" t="s">
        <v>36</v>
      </c>
      <c r="AX365" s="14" t="s">
        <v>83</v>
      </c>
      <c r="AY365" s="205" t="s">
        <v>140</v>
      </c>
    </row>
    <row r="366" s="13" customFormat="1">
      <c r="A366" s="13"/>
      <c r="B366" s="197"/>
      <c r="C366" s="13"/>
      <c r="D366" s="192" t="s">
        <v>150</v>
      </c>
      <c r="E366" s="198" t="s">
        <v>1</v>
      </c>
      <c r="F366" s="199" t="s">
        <v>383</v>
      </c>
      <c r="G366" s="13"/>
      <c r="H366" s="198" t="s">
        <v>1</v>
      </c>
      <c r="I366" s="200"/>
      <c r="J366" s="13"/>
      <c r="K366" s="13"/>
      <c r="L366" s="197"/>
      <c r="M366" s="201"/>
      <c r="N366" s="202"/>
      <c r="O366" s="202"/>
      <c r="P366" s="202"/>
      <c r="Q366" s="202"/>
      <c r="R366" s="202"/>
      <c r="S366" s="202"/>
      <c r="T366" s="20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198" t="s">
        <v>150</v>
      </c>
      <c r="AU366" s="198" t="s">
        <v>92</v>
      </c>
      <c r="AV366" s="13" t="s">
        <v>90</v>
      </c>
      <c r="AW366" s="13" t="s">
        <v>36</v>
      </c>
      <c r="AX366" s="13" t="s">
        <v>83</v>
      </c>
      <c r="AY366" s="198" t="s">
        <v>140</v>
      </c>
    </row>
    <row r="367" s="14" customFormat="1">
      <c r="A367" s="14"/>
      <c r="B367" s="204"/>
      <c r="C367" s="14"/>
      <c r="D367" s="192" t="s">
        <v>150</v>
      </c>
      <c r="E367" s="205" t="s">
        <v>1</v>
      </c>
      <c r="F367" s="206" t="s">
        <v>384</v>
      </c>
      <c r="G367" s="14"/>
      <c r="H367" s="207">
        <v>691.92200000000003</v>
      </c>
      <c r="I367" s="208"/>
      <c r="J367" s="14"/>
      <c r="K367" s="14"/>
      <c r="L367" s="204"/>
      <c r="M367" s="209"/>
      <c r="N367" s="210"/>
      <c r="O367" s="210"/>
      <c r="P367" s="210"/>
      <c r="Q367" s="210"/>
      <c r="R367" s="210"/>
      <c r="S367" s="210"/>
      <c r="T367" s="211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05" t="s">
        <v>150</v>
      </c>
      <c r="AU367" s="205" t="s">
        <v>92</v>
      </c>
      <c r="AV367" s="14" t="s">
        <v>92</v>
      </c>
      <c r="AW367" s="14" t="s">
        <v>36</v>
      </c>
      <c r="AX367" s="14" t="s">
        <v>83</v>
      </c>
      <c r="AY367" s="205" t="s">
        <v>140</v>
      </c>
    </row>
    <row r="368" s="15" customFormat="1">
      <c r="A368" s="15"/>
      <c r="B368" s="212"/>
      <c r="C368" s="15"/>
      <c r="D368" s="192" t="s">
        <v>150</v>
      </c>
      <c r="E368" s="213" t="s">
        <v>1</v>
      </c>
      <c r="F368" s="214" t="s">
        <v>153</v>
      </c>
      <c r="G368" s="15"/>
      <c r="H368" s="215">
        <v>5398.3469999999998</v>
      </c>
      <c r="I368" s="216"/>
      <c r="J368" s="15"/>
      <c r="K368" s="15"/>
      <c r="L368" s="212"/>
      <c r="M368" s="217"/>
      <c r="N368" s="218"/>
      <c r="O368" s="218"/>
      <c r="P368" s="218"/>
      <c r="Q368" s="218"/>
      <c r="R368" s="218"/>
      <c r="S368" s="218"/>
      <c r="T368" s="219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13" t="s">
        <v>150</v>
      </c>
      <c r="AU368" s="213" t="s">
        <v>92</v>
      </c>
      <c r="AV368" s="15" t="s">
        <v>147</v>
      </c>
      <c r="AW368" s="15" t="s">
        <v>36</v>
      </c>
      <c r="AX368" s="15" t="s">
        <v>90</v>
      </c>
      <c r="AY368" s="213" t="s">
        <v>140</v>
      </c>
    </row>
    <row r="369" s="2" customFormat="1" ht="24.15" customHeight="1">
      <c r="A369" s="37"/>
      <c r="B369" s="178"/>
      <c r="C369" s="179" t="s">
        <v>385</v>
      </c>
      <c r="D369" s="179" t="s">
        <v>142</v>
      </c>
      <c r="E369" s="180" t="s">
        <v>386</v>
      </c>
      <c r="F369" s="181" t="s">
        <v>387</v>
      </c>
      <c r="G369" s="182" t="s">
        <v>145</v>
      </c>
      <c r="H369" s="183">
        <v>5398.3469999999998</v>
      </c>
      <c r="I369" s="184"/>
      <c r="J369" s="185">
        <f>ROUND(I369*H369,2)</f>
        <v>0</v>
      </c>
      <c r="K369" s="181" t="s">
        <v>146</v>
      </c>
      <c r="L369" s="38"/>
      <c r="M369" s="186" t="s">
        <v>1</v>
      </c>
      <c r="N369" s="187" t="s">
        <v>48</v>
      </c>
      <c r="O369" s="76"/>
      <c r="P369" s="188">
        <f>O369*H369</f>
        <v>0</v>
      </c>
      <c r="Q369" s="188">
        <v>0.18462999999999999</v>
      </c>
      <c r="R369" s="188">
        <f>Q369*H369</f>
        <v>996.69680660999984</v>
      </c>
      <c r="S369" s="188">
        <v>0</v>
      </c>
      <c r="T369" s="189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190" t="s">
        <v>147</v>
      </c>
      <c r="AT369" s="190" t="s">
        <v>142</v>
      </c>
      <c r="AU369" s="190" t="s">
        <v>92</v>
      </c>
      <c r="AY369" s="18" t="s">
        <v>140</v>
      </c>
      <c r="BE369" s="191">
        <f>IF(N369="základní",J369,0)</f>
        <v>0</v>
      </c>
      <c r="BF369" s="191">
        <f>IF(N369="snížená",J369,0)</f>
        <v>0</v>
      </c>
      <c r="BG369" s="191">
        <f>IF(N369="zákl. přenesená",J369,0)</f>
        <v>0</v>
      </c>
      <c r="BH369" s="191">
        <f>IF(N369="sníž. přenesená",J369,0)</f>
        <v>0</v>
      </c>
      <c r="BI369" s="191">
        <f>IF(N369="nulová",J369,0)</f>
        <v>0</v>
      </c>
      <c r="BJ369" s="18" t="s">
        <v>90</v>
      </c>
      <c r="BK369" s="191">
        <f>ROUND(I369*H369,2)</f>
        <v>0</v>
      </c>
      <c r="BL369" s="18" t="s">
        <v>147</v>
      </c>
      <c r="BM369" s="190" t="s">
        <v>388</v>
      </c>
    </row>
    <row r="370" s="2" customFormat="1">
      <c r="A370" s="37"/>
      <c r="B370" s="38"/>
      <c r="C370" s="37"/>
      <c r="D370" s="192" t="s">
        <v>149</v>
      </c>
      <c r="E370" s="37"/>
      <c r="F370" s="193" t="s">
        <v>387</v>
      </c>
      <c r="G370" s="37"/>
      <c r="H370" s="37"/>
      <c r="I370" s="194"/>
      <c r="J370" s="37"/>
      <c r="K370" s="37"/>
      <c r="L370" s="38"/>
      <c r="M370" s="195"/>
      <c r="N370" s="196"/>
      <c r="O370" s="76"/>
      <c r="P370" s="76"/>
      <c r="Q370" s="76"/>
      <c r="R370" s="76"/>
      <c r="S370" s="76"/>
      <c r="T370" s="77"/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T370" s="18" t="s">
        <v>149</v>
      </c>
      <c r="AU370" s="18" t="s">
        <v>92</v>
      </c>
    </row>
    <row r="371" s="13" customFormat="1">
      <c r="A371" s="13"/>
      <c r="B371" s="197"/>
      <c r="C371" s="13"/>
      <c r="D371" s="192" t="s">
        <v>150</v>
      </c>
      <c r="E371" s="198" t="s">
        <v>1</v>
      </c>
      <c r="F371" s="199" t="s">
        <v>389</v>
      </c>
      <c r="G371" s="13"/>
      <c r="H371" s="198" t="s">
        <v>1</v>
      </c>
      <c r="I371" s="200"/>
      <c r="J371" s="13"/>
      <c r="K371" s="13"/>
      <c r="L371" s="197"/>
      <c r="M371" s="201"/>
      <c r="N371" s="202"/>
      <c r="O371" s="202"/>
      <c r="P371" s="202"/>
      <c r="Q371" s="202"/>
      <c r="R371" s="202"/>
      <c r="S371" s="202"/>
      <c r="T371" s="20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198" t="s">
        <v>150</v>
      </c>
      <c r="AU371" s="198" t="s">
        <v>92</v>
      </c>
      <c r="AV371" s="13" t="s">
        <v>90</v>
      </c>
      <c r="AW371" s="13" t="s">
        <v>36</v>
      </c>
      <c r="AX371" s="13" t="s">
        <v>83</v>
      </c>
      <c r="AY371" s="198" t="s">
        <v>140</v>
      </c>
    </row>
    <row r="372" s="13" customFormat="1">
      <c r="A372" s="13"/>
      <c r="B372" s="197"/>
      <c r="C372" s="13"/>
      <c r="D372" s="192" t="s">
        <v>150</v>
      </c>
      <c r="E372" s="198" t="s">
        <v>1</v>
      </c>
      <c r="F372" s="199" t="s">
        <v>380</v>
      </c>
      <c r="G372" s="13"/>
      <c r="H372" s="198" t="s">
        <v>1</v>
      </c>
      <c r="I372" s="200"/>
      <c r="J372" s="13"/>
      <c r="K372" s="13"/>
      <c r="L372" s="197"/>
      <c r="M372" s="201"/>
      <c r="N372" s="202"/>
      <c r="O372" s="202"/>
      <c r="P372" s="202"/>
      <c r="Q372" s="202"/>
      <c r="R372" s="202"/>
      <c r="S372" s="202"/>
      <c r="T372" s="20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198" t="s">
        <v>150</v>
      </c>
      <c r="AU372" s="198" t="s">
        <v>92</v>
      </c>
      <c r="AV372" s="13" t="s">
        <v>90</v>
      </c>
      <c r="AW372" s="13" t="s">
        <v>36</v>
      </c>
      <c r="AX372" s="13" t="s">
        <v>83</v>
      </c>
      <c r="AY372" s="198" t="s">
        <v>140</v>
      </c>
    </row>
    <row r="373" s="14" customFormat="1">
      <c r="A373" s="14"/>
      <c r="B373" s="204"/>
      <c r="C373" s="14"/>
      <c r="D373" s="192" t="s">
        <v>150</v>
      </c>
      <c r="E373" s="205" t="s">
        <v>1</v>
      </c>
      <c r="F373" s="206" t="s">
        <v>381</v>
      </c>
      <c r="G373" s="14"/>
      <c r="H373" s="207">
        <v>3013.3420000000001</v>
      </c>
      <c r="I373" s="208"/>
      <c r="J373" s="14"/>
      <c r="K373" s="14"/>
      <c r="L373" s="204"/>
      <c r="M373" s="209"/>
      <c r="N373" s="210"/>
      <c r="O373" s="210"/>
      <c r="P373" s="210"/>
      <c r="Q373" s="210"/>
      <c r="R373" s="210"/>
      <c r="S373" s="210"/>
      <c r="T373" s="211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05" t="s">
        <v>150</v>
      </c>
      <c r="AU373" s="205" t="s">
        <v>92</v>
      </c>
      <c r="AV373" s="14" t="s">
        <v>92</v>
      </c>
      <c r="AW373" s="14" t="s">
        <v>36</v>
      </c>
      <c r="AX373" s="14" t="s">
        <v>83</v>
      </c>
      <c r="AY373" s="205" t="s">
        <v>140</v>
      </c>
    </row>
    <row r="374" s="13" customFormat="1">
      <c r="A374" s="13"/>
      <c r="B374" s="197"/>
      <c r="C374" s="13"/>
      <c r="D374" s="192" t="s">
        <v>150</v>
      </c>
      <c r="E374" s="198" t="s">
        <v>1</v>
      </c>
      <c r="F374" s="199" t="s">
        <v>307</v>
      </c>
      <c r="G374" s="13"/>
      <c r="H374" s="198" t="s">
        <v>1</v>
      </c>
      <c r="I374" s="200"/>
      <c r="J374" s="13"/>
      <c r="K374" s="13"/>
      <c r="L374" s="197"/>
      <c r="M374" s="201"/>
      <c r="N374" s="202"/>
      <c r="O374" s="202"/>
      <c r="P374" s="202"/>
      <c r="Q374" s="202"/>
      <c r="R374" s="202"/>
      <c r="S374" s="202"/>
      <c r="T374" s="20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198" t="s">
        <v>150</v>
      </c>
      <c r="AU374" s="198" t="s">
        <v>92</v>
      </c>
      <c r="AV374" s="13" t="s">
        <v>90</v>
      </c>
      <c r="AW374" s="13" t="s">
        <v>36</v>
      </c>
      <c r="AX374" s="13" t="s">
        <v>83</v>
      </c>
      <c r="AY374" s="198" t="s">
        <v>140</v>
      </c>
    </row>
    <row r="375" s="14" customFormat="1">
      <c r="A375" s="14"/>
      <c r="B375" s="204"/>
      <c r="C375" s="14"/>
      <c r="D375" s="192" t="s">
        <v>150</v>
      </c>
      <c r="E375" s="205" t="s">
        <v>1</v>
      </c>
      <c r="F375" s="206" t="s">
        <v>382</v>
      </c>
      <c r="G375" s="14"/>
      <c r="H375" s="207">
        <v>1693.0830000000001</v>
      </c>
      <c r="I375" s="208"/>
      <c r="J375" s="14"/>
      <c r="K375" s="14"/>
      <c r="L375" s="204"/>
      <c r="M375" s="209"/>
      <c r="N375" s="210"/>
      <c r="O375" s="210"/>
      <c r="P375" s="210"/>
      <c r="Q375" s="210"/>
      <c r="R375" s="210"/>
      <c r="S375" s="210"/>
      <c r="T375" s="211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05" t="s">
        <v>150</v>
      </c>
      <c r="AU375" s="205" t="s">
        <v>92</v>
      </c>
      <c r="AV375" s="14" t="s">
        <v>92</v>
      </c>
      <c r="AW375" s="14" t="s">
        <v>36</v>
      </c>
      <c r="AX375" s="14" t="s">
        <v>83</v>
      </c>
      <c r="AY375" s="205" t="s">
        <v>140</v>
      </c>
    </row>
    <row r="376" s="13" customFormat="1">
      <c r="A376" s="13"/>
      <c r="B376" s="197"/>
      <c r="C376" s="13"/>
      <c r="D376" s="192" t="s">
        <v>150</v>
      </c>
      <c r="E376" s="198" t="s">
        <v>1</v>
      </c>
      <c r="F376" s="199" t="s">
        <v>383</v>
      </c>
      <c r="G376" s="13"/>
      <c r="H376" s="198" t="s">
        <v>1</v>
      </c>
      <c r="I376" s="200"/>
      <c r="J376" s="13"/>
      <c r="K376" s="13"/>
      <c r="L376" s="197"/>
      <c r="M376" s="201"/>
      <c r="N376" s="202"/>
      <c r="O376" s="202"/>
      <c r="P376" s="202"/>
      <c r="Q376" s="202"/>
      <c r="R376" s="202"/>
      <c r="S376" s="202"/>
      <c r="T376" s="20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198" t="s">
        <v>150</v>
      </c>
      <c r="AU376" s="198" t="s">
        <v>92</v>
      </c>
      <c r="AV376" s="13" t="s">
        <v>90</v>
      </c>
      <c r="AW376" s="13" t="s">
        <v>36</v>
      </c>
      <c r="AX376" s="13" t="s">
        <v>83</v>
      </c>
      <c r="AY376" s="198" t="s">
        <v>140</v>
      </c>
    </row>
    <row r="377" s="14" customFormat="1">
      <c r="A377" s="14"/>
      <c r="B377" s="204"/>
      <c r="C377" s="14"/>
      <c r="D377" s="192" t="s">
        <v>150</v>
      </c>
      <c r="E377" s="205" t="s">
        <v>1</v>
      </c>
      <c r="F377" s="206" t="s">
        <v>384</v>
      </c>
      <c r="G377" s="14"/>
      <c r="H377" s="207">
        <v>691.92200000000003</v>
      </c>
      <c r="I377" s="208"/>
      <c r="J377" s="14"/>
      <c r="K377" s="14"/>
      <c r="L377" s="204"/>
      <c r="M377" s="209"/>
      <c r="N377" s="210"/>
      <c r="O377" s="210"/>
      <c r="P377" s="210"/>
      <c r="Q377" s="210"/>
      <c r="R377" s="210"/>
      <c r="S377" s="210"/>
      <c r="T377" s="211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05" t="s">
        <v>150</v>
      </c>
      <c r="AU377" s="205" t="s">
        <v>92</v>
      </c>
      <c r="AV377" s="14" t="s">
        <v>92</v>
      </c>
      <c r="AW377" s="14" t="s">
        <v>36</v>
      </c>
      <c r="AX377" s="14" t="s">
        <v>83</v>
      </c>
      <c r="AY377" s="205" t="s">
        <v>140</v>
      </c>
    </row>
    <row r="378" s="15" customFormat="1">
      <c r="A378" s="15"/>
      <c r="B378" s="212"/>
      <c r="C378" s="15"/>
      <c r="D378" s="192" t="s">
        <v>150</v>
      </c>
      <c r="E378" s="213" t="s">
        <v>1</v>
      </c>
      <c r="F378" s="214" t="s">
        <v>153</v>
      </c>
      <c r="G378" s="15"/>
      <c r="H378" s="215">
        <v>5398.3469999999998</v>
      </c>
      <c r="I378" s="216"/>
      <c r="J378" s="15"/>
      <c r="K378" s="15"/>
      <c r="L378" s="212"/>
      <c r="M378" s="217"/>
      <c r="N378" s="218"/>
      <c r="O378" s="218"/>
      <c r="P378" s="218"/>
      <c r="Q378" s="218"/>
      <c r="R378" s="218"/>
      <c r="S378" s="218"/>
      <c r="T378" s="219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13" t="s">
        <v>150</v>
      </c>
      <c r="AU378" s="213" t="s">
        <v>92</v>
      </c>
      <c r="AV378" s="15" t="s">
        <v>147</v>
      </c>
      <c r="AW378" s="15" t="s">
        <v>36</v>
      </c>
      <c r="AX378" s="15" t="s">
        <v>90</v>
      </c>
      <c r="AY378" s="213" t="s">
        <v>140</v>
      </c>
    </row>
    <row r="379" s="2" customFormat="1" ht="24.15" customHeight="1">
      <c r="A379" s="37"/>
      <c r="B379" s="178"/>
      <c r="C379" s="179" t="s">
        <v>390</v>
      </c>
      <c r="D379" s="179" t="s">
        <v>142</v>
      </c>
      <c r="E379" s="180" t="s">
        <v>391</v>
      </c>
      <c r="F379" s="181" t="s">
        <v>392</v>
      </c>
      <c r="G379" s="182" t="s">
        <v>145</v>
      </c>
      <c r="H379" s="183">
        <v>1768.893</v>
      </c>
      <c r="I379" s="184"/>
      <c r="J379" s="185">
        <f>ROUND(I379*H379,2)</f>
        <v>0</v>
      </c>
      <c r="K379" s="181" t="s">
        <v>146</v>
      </c>
      <c r="L379" s="38"/>
      <c r="M379" s="186" t="s">
        <v>1</v>
      </c>
      <c r="N379" s="187" t="s">
        <v>48</v>
      </c>
      <c r="O379" s="76"/>
      <c r="P379" s="188">
        <f>O379*H379</f>
        <v>0</v>
      </c>
      <c r="Q379" s="188">
        <v>0.37190000000000001</v>
      </c>
      <c r="R379" s="188">
        <f>Q379*H379</f>
        <v>657.85130670000001</v>
      </c>
      <c r="S379" s="188">
        <v>0</v>
      </c>
      <c r="T379" s="189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190" t="s">
        <v>147</v>
      </c>
      <c r="AT379" s="190" t="s">
        <v>142</v>
      </c>
      <c r="AU379" s="190" t="s">
        <v>92</v>
      </c>
      <c r="AY379" s="18" t="s">
        <v>140</v>
      </c>
      <c r="BE379" s="191">
        <f>IF(N379="základní",J379,0)</f>
        <v>0</v>
      </c>
      <c r="BF379" s="191">
        <f>IF(N379="snížená",J379,0)</f>
        <v>0</v>
      </c>
      <c r="BG379" s="191">
        <f>IF(N379="zákl. přenesená",J379,0)</f>
        <v>0</v>
      </c>
      <c r="BH379" s="191">
        <f>IF(N379="sníž. přenesená",J379,0)</f>
        <v>0</v>
      </c>
      <c r="BI379" s="191">
        <f>IF(N379="nulová",J379,0)</f>
        <v>0</v>
      </c>
      <c r="BJ379" s="18" t="s">
        <v>90</v>
      </c>
      <c r="BK379" s="191">
        <f>ROUND(I379*H379,2)</f>
        <v>0</v>
      </c>
      <c r="BL379" s="18" t="s">
        <v>147</v>
      </c>
      <c r="BM379" s="190" t="s">
        <v>393</v>
      </c>
    </row>
    <row r="380" s="2" customFormat="1">
      <c r="A380" s="37"/>
      <c r="B380" s="38"/>
      <c r="C380" s="37"/>
      <c r="D380" s="192" t="s">
        <v>149</v>
      </c>
      <c r="E380" s="37"/>
      <c r="F380" s="193" t="s">
        <v>392</v>
      </c>
      <c r="G380" s="37"/>
      <c r="H380" s="37"/>
      <c r="I380" s="194"/>
      <c r="J380" s="37"/>
      <c r="K380" s="37"/>
      <c r="L380" s="38"/>
      <c r="M380" s="195"/>
      <c r="N380" s="196"/>
      <c r="O380" s="76"/>
      <c r="P380" s="76"/>
      <c r="Q380" s="76"/>
      <c r="R380" s="76"/>
      <c r="S380" s="76"/>
      <c r="T380" s="77"/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T380" s="18" t="s">
        <v>149</v>
      </c>
      <c r="AU380" s="18" t="s">
        <v>92</v>
      </c>
    </row>
    <row r="381" s="13" customFormat="1">
      <c r="A381" s="13"/>
      <c r="B381" s="197"/>
      <c r="C381" s="13"/>
      <c r="D381" s="192" t="s">
        <v>150</v>
      </c>
      <c r="E381" s="198" t="s">
        <v>1</v>
      </c>
      <c r="F381" s="199" t="s">
        <v>394</v>
      </c>
      <c r="G381" s="13"/>
      <c r="H381" s="198" t="s">
        <v>1</v>
      </c>
      <c r="I381" s="200"/>
      <c r="J381" s="13"/>
      <c r="K381" s="13"/>
      <c r="L381" s="197"/>
      <c r="M381" s="201"/>
      <c r="N381" s="202"/>
      <c r="O381" s="202"/>
      <c r="P381" s="202"/>
      <c r="Q381" s="202"/>
      <c r="R381" s="202"/>
      <c r="S381" s="202"/>
      <c r="T381" s="20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198" t="s">
        <v>150</v>
      </c>
      <c r="AU381" s="198" t="s">
        <v>92</v>
      </c>
      <c r="AV381" s="13" t="s">
        <v>90</v>
      </c>
      <c r="AW381" s="13" t="s">
        <v>36</v>
      </c>
      <c r="AX381" s="13" t="s">
        <v>83</v>
      </c>
      <c r="AY381" s="198" t="s">
        <v>140</v>
      </c>
    </row>
    <row r="382" s="13" customFormat="1">
      <c r="A382" s="13"/>
      <c r="B382" s="197"/>
      <c r="C382" s="13"/>
      <c r="D382" s="192" t="s">
        <v>150</v>
      </c>
      <c r="E382" s="198" t="s">
        <v>1</v>
      </c>
      <c r="F382" s="199" t="s">
        <v>307</v>
      </c>
      <c r="G382" s="13"/>
      <c r="H382" s="198" t="s">
        <v>1</v>
      </c>
      <c r="I382" s="200"/>
      <c r="J382" s="13"/>
      <c r="K382" s="13"/>
      <c r="L382" s="197"/>
      <c r="M382" s="201"/>
      <c r="N382" s="202"/>
      <c r="O382" s="202"/>
      <c r="P382" s="202"/>
      <c r="Q382" s="202"/>
      <c r="R382" s="202"/>
      <c r="S382" s="202"/>
      <c r="T382" s="20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198" t="s">
        <v>150</v>
      </c>
      <c r="AU382" s="198" t="s">
        <v>92</v>
      </c>
      <c r="AV382" s="13" t="s">
        <v>90</v>
      </c>
      <c r="AW382" s="13" t="s">
        <v>36</v>
      </c>
      <c r="AX382" s="13" t="s">
        <v>83</v>
      </c>
      <c r="AY382" s="198" t="s">
        <v>140</v>
      </c>
    </row>
    <row r="383" s="14" customFormat="1">
      <c r="A383" s="14"/>
      <c r="B383" s="204"/>
      <c r="C383" s="14"/>
      <c r="D383" s="192" t="s">
        <v>150</v>
      </c>
      <c r="E383" s="205" t="s">
        <v>1</v>
      </c>
      <c r="F383" s="206" t="s">
        <v>395</v>
      </c>
      <c r="G383" s="14"/>
      <c r="H383" s="207">
        <v>1768.893</v>
      </c>
      <c r="I383" s="208"/>
      <c r="J383" s="14"/>
      <c r="K383" s="14"/>
      <c r="L383" s="204"/>
      <c r="M383" s="209"/>
      <c r="N383" s="210"/>
      <c r="O383" s="210"/>
      <c r="P383" s="210"/>
      <c r="Q383" s="210"/>
      <c r="R383" s="210"/>
      <c r="S383" s="210"/>
      <c r="T383" s="211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05" t="s">
        <v>150</v>
      </c>
      <c r="AU383" s="205" t="s">
        <v>92</v>
      </c>
      <c r="AV383" s="14" t="s">
        <v>92</v>
      </c>
      <c r="AW383" s="14" t="s">
        <v>36</v>
      </c>
      <c r="AX383" s="14" t="s">
        <v>83</v>
      </c>
      <c r="AY383" s="205" t="s">
        <v>140</v>
      </c>
    </row>
    <row r="384" s="15" customFormat="1">
      <c r="A384" s="15"/>
      <c r="B384" s="212"/>
      <c r="C384" s="15"/>
      <c r="D384" s="192" t="s">
        <v>150</v>
      </c>
      <c r="E384" s="213" t="s">
        <v>1</v>
      </c>
      <c r="F384" s="214" t="s">
        <v>153</v>
      </c>
      <c r="G384" s="15"/>
      <c r="H384" s="215">
        <v>1768.893</v>
      </c>
      <c r="I384" s="216"/>
      <c r="J384" s="15"/>
      <c r="K384" s="15"/>
      <c r="L384" s="212"/>
      <c r="M384" s="217"/>
      <c r="N384" s="218"/>
      <c r="O384" s="218"/>
      <c r="P384" s="218"/>
      <c r="Q384" s="218"/>
      <c r="R384" s="218"/>
      <c r="S384" s="218"/>
      <c r="T384" s="219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13" t="s">
        <v>150</v>
      </c>
      <c r="AU384" s="213" t="s">
        <v>92</v>
      </c>
      <c r="AV384" s="15" t="s">
        <v>147</v>
      </c>
      <c r="AW384" s="15" t="s">
        <v>36</v>
      </c>
      <c r="AX384" s="15" t="s">
        <v>90</v>
      </c>
      <c r="AY384" s="213" t="s">
        <v>140</v>
      </c>
    </row>
    <row r="385" s="2" customFormat="1" ht="21.75" customHeight="1">
      <c r="A385" s="37"/>
      <c r="B385" s="178"/>
      <c r="C385" s="179" t="s">
        <v>396</v>
      </c>
      <c r="D385" s="179" t="s">
        <v>142</v>
      </c>
      <c r="E385" s="180" t="s">
        <v>397</v>
      </c>
      <c r="F385" s="181" t="s">
        <v>398</v>
      </c>
      <c r="G385" s="182" t="s">
        <v>145</v>
      </c>
      <c r="H385" s="183">
        <v>2782.8899999999999</v>
      </c>
      <c r="I385" s="184"/>
      <c r="J385" s="185">
        <f>ROUND(I385*H385,2)</f>
        <v>0</v>
      </c>
      <c r="K385" s="181" t="s">
        <v>146</v>
      </c>
      <c r="L385" s="38"/>
      <c r="M385" s="186" t="s">
        <v>1</v>
      </c>
      <c r="N385" s="187" t="s">
        <v>48</v>
      </c>
      <c r="O385" s="76"/>
      <c r="P385" s="188">
        <f>O385*H385</f>
        <v>0</v>
      </c>
      <c r="Q385" s="188">
        <v>0.34499999999999997</v>
      </c>
      <c r="R385" s="188">
        <f>Q385*H385</f>
        <v>960.09704999999985</v>
      </c>
      <c r="S385" s="188">
        <v>0</v>
      </c>
      <c r="T385" s="189">
        <f>S385*H385</f>
        <v>0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190" t="s">
        <v>147</v>
      </c>
      <c r="AT385" s="190" t="s">
        <v>142</v>
      </c>
      <c r="AU385" s="190" t="s">
        <v>92</v>
      </c>
      <c r="AY385" s="18" t="s">
        <v>140</v>
      </c>
      <c r="BE385" s="191">
        <f>IF(N385="základní",J385,0)</f>
        <v>0</v>
      </c>
      <c r="BF385" s="191">
        <f>IF(N385="snížená",J385,0)</f>
        <v>0</v>
      </c>
      <c r="BG385" s="191">
        <f>IF(N385="zákl. přenesená",J385,0)</f>
        <v>0</v>
      </c>
      <c r="BH385" s="191">
        <f>IF(N385="sníž. přenesená",J385,0)</f>
        <v>0</v>
      </c>
      <c r="BI385" s="191">
        <f>IF(N385="nulová",J385,0)</f>
        <v>0</v>
      </c>
      <c r="BJ385" s="18" t="s">
        <v>90</v>
      </c>
      <c r="BK385" s="191">
        <f>ROUND(I385*H385,2)</f>
        <v>0</v>
      </c>
      <c r="BL385" s="18" t="s">
        <v>147</v>
      </c>
      <c r="BM385" s="190" t="s">
        <v>399</v>
      </c>
    </row>
    <row r="386" s="2" customFormat="1">
      <c r="A386" s="37"/>
      <c r="B386" s="38"/>
      <c r="C386" s="37"/>
      <c r="D386" s="192" t="s">
        <v>149</v>
      </c>
      <c r="E386" s="37"/>
      <c r="F386" s="193" t="s">
        <v>398</v>
      </c>
      <c r="G386" s="37"/>
      <c r="H386" s="37"/>
      <c r="I386" s="194"/>
      <c r="J386" s="37"/>
      <c r="K386" s="37"/>
      <c r="L386" s="38"/>
      <c r="M386" s="195"/>
      <c r="N386" s="196"/>
      <c r="O386" s="76"/>
      <c r="P386" s="76"/>
      <c r="Q386" s="76"/>
      <c r="R386" s="76"/>
      <c r="S386" s="76"/>
      <c r="T386" s="77"/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T386" s="18" t="s">
        <v>149</v>
      </c>
      <c r="AU386" s="18" t="s">
        <v>92</v>
      </c>
    </row>
    <row r="387" s="13" customFormat="1">
      <c r="A387" s="13"/>
      <c r="B387" s="197"/>
      <c r="C387" s="13"/>
      <c r="D387" s="192" t="s">
        <v>150</v>
      </c>
      <c r="E387" s="198" t="s">
        <v>1</v>
      </c>
      <c r="F387" s="199" t="s">
        <v>400</v>
      </c>
      <c r="G387" s="13"/>
      <c r="H387" s="198" t="s">
        <v>1</v>
      </c>
      <c r="I387" s="200"/>
      <c r="J387" s="13"/>
      <c r="K387" s="13"/>
      <c r="L387" s="197"/>
      <c r="M387" s="201"/>
      <c r="N387" s="202"/>
      <c r="O387" s="202"/>
      <c r="P387" s="202"/>
      <c r="Q387" s="202"/>
      <c r="R387" s="202"/>
      <c r="S387" s="202"/>
      <c r="T387" s="20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198" t="s">
        <v>150</v>
      </c>
      <c r="AU387" s="198" t="s">
        <v>92</v>
      </c>
      <c r="AV387" s="13" t="s">
        <v>90</v>
      </c>
      <c r="AW387" s="13" t="s">
        <v>36</v>
      </c>
      <c r="AX387" s="13" t="s">
        <v>83</v>
      </c>
      <c r="AY387" s="198" t="s">
        <v>140</v>
      </c>
    </row>
    <row r="388" s="13" customFormat="1">
      <c r="A388" s="13"/>
      <c r="B388" s="197"/>
      <c r="C388" s="13"/>
      <c r="D388" s="192" t="s">
        <v>150</v>
      </c>
      <c r="E388" s="198" t="s">
        <v>1</v>
      </c>
      <c r="F388" s="199" t="s">
        <v>307</v>
      </c>
      <c r="G388" s="13"/>
      <c r="H388" s="198" t="s">
        <v>1</v>
      </c>
      <c r="I388" s="200"/>
      <c r="J388" s="13"/>
      <c r="K388" s="13"/>
      <c r="L388" s="197"/>
      <c r="M388" s="201"/>
      <c r="N388" s="202"/>
      <c r="O388" s="202"/>
      <c r="P388" s="202"/>
      <c r="Q388" s="202"/>
      <c r="R388" s="202"/>
      <c r="S388" s="202"/>
      <c r="T388" s="20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198" t="s">
        <v>150</v>
      </c>
      <c r="AU388" s="198" t="s">
        <v>92</v>
      </c>
      <c r="AV388" s="13" t="s">
        <v>90</v>
      </c>
      <c r="AW388" s="13" t="s">
        <v>36</v>
      </c>
      <c r="AX388" s="13" t="s">
        <v>83</v>
      </c>
      <c r="AY388" s="198" t="s">
        <v>140</v>
      </c>
    </row>
    <row r="389" s="14" customFormat="1">
      <c r="A389" s="14"/>
      <c r="B389" s="204"/>
      <c r="C389" s="14"/>
      <c r="D389" s="192" t="s">
        <v>150</v>
      </c>
      <c r="E389" s="205" t="s">
        <v>1</v>
      </c>
      <c r="F389" s="206" t="s">
        <v>308</v>
      </c>
      <c r="G389" s="14"/>
      <c r="H389" s="207">
        <v>1853.126</v>
      </c>
      <c r="I389" s="208"/>
      <c r="J389" s="14"/>
      <c r="K389" s="14"/>
      <c r="L389" s="204"/>
      <c r="M389" s="209"/>
      <c r="N389" s="210"/>
      <c r="O389" s="210"/>
      <c r="P389" s="210"/>
      <c r="Q389" s="210"/>
      <c r="R389" s="210"/>
      <c r="S389" s="210"/>
      <c r="T389" s="211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05" t="s">
        <v>150</v>
      </c>
      <c r="AU389" s="205" t="s">
        <v>92</v>
      </c>
      <c r="AV389" s="14" t="s">
        <v>92</v>
      </c>
      <c r="AW389" s="14" t="s">
        <v>36</v>
      </c>
      <c r="AX389" s="14" t="s">
        <v>83</v>
      </c>
      <c r="AY389" s="205" t="s">
        <v>140</v>
      </c>
    </row>
    <row r="390" s="13" customFormat="1">
      <c r="A390" s="13"/>
      <c r="B390" s="197"/>
      <c r="C390" s="13"/>
      <c r="D390" s="192" t="s">
        <v>150</v>
      </c>
      <c r="E390" s="198" t="s">
        <v>1</v>
      </c>
      <c r="F390" s="199" t="s">
        <v>401</v>
      </c>
      <c r="G390" s="13"/>
      <c r="H390" s="198" t="s">
        <v>1</v>
      </c>
      <c r="I390" s="200"/>
      <c r="J390" s="13"/>
      <c r="K390" s="13"/>
      <c r="L390" s="197"/>
      <c r="M390" s="201"/>
      <c r="N390" s="202"/>
      <c r="O390" s="202"/>
      <c r="P390" s="202"/>
      <c r="Q390" s="202"/>
      <c r="R390" s="202"/>
      <c r="S390" s="202"/>
      <c r="T390" s="20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198" t="s">
        <v>150</v>
      </c>
      <c r="AU390" s="198" t="s">
        <v>92</v>
      </c>
      <c r="AV390" s="13" t="s">
        <v>90</v>
      </c>
      <c r="AW390" s="13" t="s">
        <v>36</v>
      </c>
      <c r="AX390" s="13" t="s">
        <v>83</v>
      </c>
      <c r="AY390" s="198" t="s">
        <v>140</v>
      </c>
    </row>
    <row r="391" s="14" customFormat="1">
      <c r="A391" s="14"/>
      <c r="B391" s="204"/>
      <c r="C391" s="14"/>
      <c r="D391" s="192" t="s">
        <v>150</v>
      </c>
      <c r="E391" s="205" t="s">
        <v>1</v>
      </c>
      <c r="F391" s="206" t="s">
        <v>402</v>
      </c>
      <c r="G391" s="14"/>
      <c r="H391" s="207">
        <v>757.32799999999997</v>
      </c>
      <c r="I391" s="208"/>
      <c r="J391" s="14"/>
      <c r="K391" s="14"/>
      <c r="L391" s="204"/>
      <c r="M391" s="209"/>
      <c r="N391" s="210"/>
      <c r="O391" s="210"/>
      <c r="P391" s="210"/>
      <c r="Q391" s="210"/>
      <c r="R391" s="210"/>
      <c r="S391" s="210"/>
      <c r="T391" s="211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05" t="s">
        <v>150</v>
      </c>
      <c r="AU391" s="205" t="s">
        <v>92</v>
      </c>
      <c r="AV391" s="14" t="s">
        <v>92</v>
      </c>
      <c r="AW391" s="14" t="s">
        <v>36</v>
      </c>
      <c r="AX391" s="14" t="s">
        <v>83</v>
      </c>
      <c r="AY391" s="205" t="s">
        <v>140</v>
      </c>
    </row>
    <row r="392" s="13" customFormat="1">
      <c r="A392" s="13"/>
      <c r="B392" s="197"/>
      <c r="C392" s="13"/>
      <c r="D392" s="192" t="s">
        <v>150</v>
      </c>
      <c r="E392" s="198" t="s">
        <v>1</v>
      </c>
      <c r="F392" s="199" t="s">
        <v>403</v>
      </c>
      <c r="G392" s="13"/>
      <c r="H392" s="198" t="s">
        <v>1</v>
      </c>
      <c r="I392" s="200"/>
      <c r="J392" s="13"/>
      <c r="K392" s="13"/>
      <c r="L392" s="197"/>
      <c r="M392" s="201"/>
      <c r="N392" s="202"/>
      <c r="O392" s="202"/>
      <c r="P392" s="202"/>
      <c r="Q392" s="202"/>
      <c r="R392" s="202"/>
      <c r="S392" s="202"/>
      <c r="T392" s="20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198" t="s">
        <v>150</v>
      </c>
      <c r="AU392" s="198" t="s">
        <v>92</v>
      </c>
      <c r="AV392" s="13" t="s">
        <v>90</v>
      </c>
      <c r="AW392" s="13" t="s">
        <v>36</v>
      </c>
      <c r="AX392" s="13" t="s">
        <v>83</v>
      </c>
      <c r="AY392" s="198" t="s">
        <v>140</v>
      </c>
    </row>
    <row r="393" s="14" customFormat="1">
      <c r="A393" s="14"/>
      <c r="B393" s="204"/>
      <c r="C393" s="14"/>
      <c r="D393" s="192" t="s">
        <v>150</v>
      </c>
      <c r="E393" s="205" t="s">
        <v>1</v>
      </c>
      <c r="F393" s="206" t="s">
        <v>404</v>
      </c>
      <c r="G393" s="14"/>
      <c r="H393" s="207">
        <v>172.43600000000001</v>
      </c>
      <c r="I393" s="208"/>
      <c r="J393" s="14"/>
      <c r="K393" s="14"/>
      <c r="L393" s="204"/>
      <c r="M393" s="209"/>
      <c r="N393" s="210"/>
      <c r="O393" s="210"/>
      <c r="P393" s="210"/>
      <c r="Q393" s="210"/>
      <c r="R393" s="210"/>
      <c r="S393" s="210"/>
      <c r="T393" s="211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05" t="s">
        <v>150</v>
      </c>
      <c r="AU393" s="205" t="s">
        <v>92</v>
      </c>
      <c r="AV393" s="14" t="s">
        <v>92</v>
      </c>
      <c r="AW393" s="14" t="s">
        <v>36</v>
      </c>
      <c r="AX393" s="14" t="s">
        <v>83</v>
      </c>
      <c r="AY393" s="205" t="s">
        <v>140</v>
      </c>
    </row>
    <row r="394" s="15" customFormat="1">
      <c r="A394" s="15"/>
      <c r="B394" s="212"/>
      <c r="C394" s="15"/>
      <c r="D394" s="192" t="s">
        <v>150</v>
      </c>
      <c r="E394" s="213" t="s">
        <v>1</v>
      </c>
      <c r="F394" s="214" t="s">
        <v>153</v>
      </c>
      <c r="G394" s="15"/>
      <c r="H394" s="215">
        <v>2782.8899999999999</v>
      </c>
      <c r="I394" s="216"/>
      <c r="J394" s="15"/>
      <c r="K394" s="15"/>
      <c r="L394" s="212"/>
      <c r="M394" s="217"/>
      <c r="N394" s="218"/>
      <c r="O394" s="218"/>
      <c r="P394" s="218"/>
      <c r="Q394" s="218"/>
      <c r="R394" s="218"/>
      <c r="S394" s="218"/>
      <c r="T394" s="219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13" t="s">
        <v>150</v>
      </c>
      <c r="AU394" s="213" t="s">
        <v>92</v>
      </c>
      <c r="AV394" s="15" t="s">
        <v>147</v>
      </c>
      <c r="AW394" s="15" t="s">
        <v>36</v>
      </c>
      <c r="AX394" s="15" t="s">
        <v>90</v>
      </c>
      <c r="AY394" s="213" t="s">
        <v>140</v>
      </c>
    </row>
    <row r="395" s="12" customFormat="1" ht="22.8" customHeight="1">
      <c r="A395" s="12"/>
      <c r="B395" s="165"/>
      <c r="C395" s="12"/>
      <c r="D395" s="166" t="s">
        <v>82</v>
      </c>
      <c r="E395" s="176" t="s">
        <v>192</v>
      </c>
      <c r="F395" s="176" t="s">
        <v>405</v>
      </c>
      <c r="G395" s="12"/>
      <c r="H395" s="12"/>
      <c r="I395" s="168"/>
      <c r="J395" s="177">
        <f>BK395</f>
        <v>0</v>
      </c>
      <c r="K395" s="12"/>
      <c r="L395" s="165"/>
      <c r="M395" s="170"/>
      <c r="N395" s="171"/>
      <c r="O395" s="171"/>
      <c r="P395" s="172">
        <v>0</v>
      </c>
      <c r="Q395" s="171"/>
      <c r="R395" s="172">
        <v>0</v>
      </c>
      <c r="S395" s="171"/>
      <c r="T395" s="173">
        <v>0</v>
      </c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R395" s="166" t="s">
        <v>90</v>
      </c>
      <c r="AT395" s="174" t="s">
        <v>82</v>
      </c>
      <c r="AU395" s="174" t="s">
        <v>90</v>
      </c>
      <c r="AY395" s="166" t="s">
        <v>140</v>
      </c>
      <c r="BK395" s="175">
        <v>0</v>
      </c>
    </row>
    <row r="396" s="12" customFormat="1" ht="22.8" customHeight="1">
      <c r="A396" s="12"/>
      <c r="B396" s="165"/>
      <c r="C396" s="12"/>
      <c r="D396" s="166" t="s">
        <v>82</v>
      </c>
      <c r="E396" s="176" t="s">
        <v>406</v>
      </c>
      <c r="F396" s="176" t="s">
        <v>407</v>
      </c>
      <c r="G396" s="12"/>
      <c r="H396" s="12"/>
      <c r="I396" s="168"/>
      <c r="J396" s="177">
        <f>BK396</f>
        <v>0</v>
      </c>
      <c r="K396" s="12"/>
      <c r="L396" s="165"/>
      <c r="M396" s="170"/>
      <c r="N396" s="171"/>
      <c r="O396" s="171"/>
      <c r="P396" s="172">
        <f>SUM(P397:P400)</f>
        <v>0</v>
      </c>
      <c r="Q396" s="171"/>
      <c r="R396" s="172">
        <f>SUM(R397:R400)</f>
        <v>0</v>
      </c>
      <c r="S396" s="171"/>
      <c r="T396" s="173">
        <f>SUM(T397:T400)</f>
        <v>0.082000000000000003</v>
      </c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R396" s="166" t="s">
        <v>90</v>
      </c>
      <c r="AT396" s="174" t="s">
        <v>82</v>
      </c>
      <c r="AU396" s="174" t="s">
        <v>90</v>
      </c>
      <c r="AY396" s="166" t="s">
        <v>140</v>
      </c>
      <c r="BK396" s="175">
        <f>SUM(BK397:BK400)</f>
        <v>0</v>
      </c>
    </row>
    <row r="397" s="2" customFormat="1" ht="33" customHeight="1">
      <c r="A397" s="37"/>
      <c r="B397" s="178"/>
      <c r="C397" s="179" t="s">
        <v>408</v>
      </c>
      <c r="D397" s="179" t="s">
        <v>142</v>
      </c>
      <c r="E397" s="180" t="s">
        <v>409</v>
      </c>
      <c r="F397" s="181" t="s">
        <v>410</v>
      </c>
      <c r="G397" s="182" t="s">
        <v>161</v>
      </c>
      <c r="H397" s="183">
        <v>1</v>
      </c>
      <c r="I397" s="184"/>
      <c r="J397" s="185">
        <f>ROUND(I397*H397,2)</f>
        <v>0</v>
      </c>
      <c r="K397" s="181" t="s">
        <v>146</v>
      </c>
      <c r="L397" s="38"/>
      <c r="M397" s="186" t="s">
        <v>1</v>
      </c>
      <c r="N397" s="187" t="s">
        <v>48</v>
      </c>
      <c r="O397" s="76"/>
      <c r="P397" s="188">
        <f>O397*H397</f>
        <v>0</v>
      </c>
      <c r="Q397" s="188">
        <v>0</v>
      </c>
      <c r="R397" s="188">
        <f>Q397*H397</f>
        <v>0</v>
      </c>
      <c r="S397" s="188">
        <v>0.082000000000000003</v>
      </c>
      <c r="T397" s="189">
        <f>S397*H397</f>
        <v>0.082000000000000003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190" t="s">
        <v>147</v>
      </c>
      <c r="AT397" s="190" t="s">
        <v>142</v>
      </c>
      <c r="AU397" s="190" t="s">
        <v>92</v>
      </c>
      <c r="AY397" s="18" t="s">
        <v>140</v>
      </c>
      <c r="BE397" s="191">
        <f>IF(N397="základní",J397,0)</f>
        <v>0</v>
      </c>
      <c r="BF397" s="191">
        <f>IF(N397="snížená",J397,0)</f>
        <v>0</v>
      </c>
      <c r="BG397" s="191">
        <f>IF(N397="zákl. přenesená",J397,0)</f>
        <v>0</v>
      </c>
      <c r="BH397" s="191">
        <f>IF(N397="sníž. přenesená",J397,0)</f>
        <v>0</v>
      </c>
      <c r="BI397" s="191">
        <f>IF(N397="nulová",J397,0)</f>
        <v>0</v>
      </c>
      <c r="BJ397" s="18" t="s">
        <v>90</v>
      </c>
      <c r="BK397" s="191">
        <f>ROUND(I397*H397,2)</f>
        <v>0</v>
      </c>
      <c r="BL397" s="18" t="s">
        <v>147</v>
      </c>
      <c r="BM397" s="190" t="s">
        <v>411</v>
      </c>
    </row>
    <row r="398" s="2" customFormat="1">
      <c r="A398" s="37"/>
      <c r="B398" s="38"/>
      <c r="C398" s="37"/>
      <c r="D398" s="192" t="s">
        <v>149</v>
      </c>
      <c r="E398" s="37"/>
      <c r="F398" s="193" t="s">
        <v>410</v>
      </c>
      <c r="G398" s="37"/>
      <c r="H398" s="37"/>
      <c r="I398" s="194"/>
      <c r="J398" s="37"/>
      <c r="K398" s="37"/>
      <c r="L398" s="38"/>
      <c r="M398" s="195"/>
      <c r="N398" s="196"/>
      <c r="O398" s="76"/>
      <c r="P398" s="76"/>
      <c r="Q398" s="76"/>
      <c r="R398" s="76"/>
      <c r="S398" s="76"/>
      <c r="T398" s="77"/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T398" s="18" t="s">
        <v>149</v>
      </c>
      <c r="AU398" s="18" t="s">
        <v>92</v>
      </c>
    </row>
    <row r="399" s="14" customFormat="1">
      <c r="A399" s="14"/>
      <c r="B399" s="204"/>
      <c r="C399" s="14"/>
      <c r="D399" s="192" t="s">
        <v>150</v>
      </c>
      <c r="E399" s="205" t="s">
        <v>1</v>
      </c>
      <c r="F399" s="206" t="s">
        <v>90</v>
      </c>
      <c r="G399" s="14"/>
      <c r="H399" s="207">
        <v>1</v>
      </c>
      <c r="I399" s="208"/>
      <c r="J399" s="14"/>
      <c r="K399" s="14"/>
      <c r="L399" s="204"/>
      <c r="M399" s="209"/>
      <c r="N399" s="210"/>
      <c r="O399" s="210"/>
      <c r="P399" s="210"/>
      <c r="Q399" s="210"/>
      <c r="R399" s="210"/>
      <c r="S399" s="210"/>
      <c r="T399" s="211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05" t="s">
        <v>150</v>
      </c>
      <c r="AU399" s="205" t="s">
        <v>92</v>
      </c>
      <c r="AV399" s="14" t="s">
        <v>92</v>
      </c>
      <c r="AW399" s="14" t="s">
        <v>36</v>
      </c>
      <c r="AX399" s="14" t="s">
        <v>83</v>
      </c>
      <c r="AY399" s="205" t="s">
        <v>140</v>
      </c>
    </row>
    <row r="400" s="15" customFormat="1">
      <c r="A400" s="15"/>
      <c r="B400" s="212"/>
      <c r="C400" s="15"/>
      <c r="D400" s="192" t="s">
        <v>150</v>
      </c>
      <c r="E400" s="213" t="s">
        <v>1</v>
      </c>
      <c r="F400" s="214" t="s">
        <v>153</v>
      </c>
      <c r="G400" s="15"/>
      <c r="H400" s="215">
        <v>1</v>
      </c>
      <c r="I400" s="216"/>
      <c r="J400" s="15"/>
      <c r="K400" s="15"/>
      <c r="L400" s="212"/>
      <c r="M400" s="217"/>
      <c r="N400" s="218"/>
      <c r="O400" s="218"/>
      <c r="P400" s="218"/>
      <c r="Q400" s="218"/>
      <c r="R400" s="218"/>
      <c r="S400" s="218"/>
      <c r="T400" s="219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13" t="s">
        <v>150</v>
      </c>
      <c r="AU400" s="213" t="s">
        <v>92</v>
      </c>
      <c r="AV400" s="15" t="s">
        <v>147</v>
      </c>
      <c r="AW400" s="15" t="s">
        <v>36</v>
      </c>
      <c r="AX400" s="15" t="s">
        <v>90</v>
      </c>
      <c r="AY400" s="213" t="s">
        <v>140</v>
      </c>
    </row>
    <row r="401" s="12" customFormat="1" ht="22.8" customHeight="1">
      <c r="A401" s="12"/>
      <c r="B401" s="165"/>
      <c r="C401" s="12"/>
      <c r="D401" s="166" t="s">
        <v>82</v>
      </c>
      <c r="E401" s="176" t="s">
        <v>412</v>
      </c>
      <c r="F401" s="176" t="s">
        <v>413</v>
      </c>
      <c r="G401" s="12"/>
      <c r="H401" s="12"/>
      <c r="I401" s="168"/>
      <c r="J401" s="177">
        <f>BK401</f>
        <v>0</v>
      </c>
      <c r="K401" s="12"/>
      <c r="L401" s="165"/>
      <c r="M401" s="170"/>
      <c r="N401" s="171"/>
      <c r="O401" s="171"/>
      <c r="P401" s="172">
        <f>SUM(P402:P434)</f>
        <v>0</v>
      </c>
      <c r="Q401" s="171"/>
      <c r="R401" s="172">
        <f>SUM(R402:R434)</f>
        <v>0</v>
      </c>
      <c r="S401" s="171"/>
      <c r="T401" s="173">
        <f>SUM(T402:T434)</f>
        <v>0</v>
      </c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R401" s="166" t="s">
        <v>90</v>
      </c>
      <c r="AT401" s="174" t="s">
        <v>82</v>
      </c>
      <c r="AU401" s="174" t="s">
        <v>90</v>
      </c>
      <c r="AY401" s="166" t="s">
        <v>140</v>
      </c>
      <c r="BK401" s="175">
        <f>SUM(BK402:BK434)</f>
        <v>0</v>
      </c>
    </row>
    <row r="402" s="2" customFormat="1" ht="24.15" customHeight="1">
      <c r="A402" s="37"/>
      <c r="B402" s="178"/>
      <c r="C402" s="179" t="s">
        <v>414</v>
      </c>
      <c r="D402" s="179" t="s">
        <v>142</v>
      </c>
      <c r="E402" s="180" t="s">
        <v>415</v>
      </c>
      <c r="F402" s="181" t="s">
        <v>416</v>
      </c>
      <c r="G402" s="182" t="s">
        <v>274</v>
      </c>
      <c r="H402" s="183">
        <v>3685.7950000000001</v>
      </c>
      <c r="I402" s="184"/>
      <c r="J402" s="185">
        <f>ROUND(I402*H402,2)</f>
        <v>0</v>
      </c>
      <c r="K402" s="181" t="s">
        <v>146</v>
      </c>
      <c r="L402" s="38"/>
      <c r="M402" s="186" t="s">
        <v>1</v>
      </c>
      <c r="N402" s="187" t="s">
        <v>48</v>
      </c>
      <c r="O402" s="76"/>
      <c r="P402" s="188">
        <f>O402*H402</f>
        <v>0</v>
      </c>
      <c r="Q402" s="188">
        <v>0</v>
      </c>
      <c r="R402" s="188">
        <f>Q402*H402</f>
        <v>0</v>
      </c>
      <c r="S402" s="188">
        <v>0</v>
      </c>
      <c r="T402" s="189">
        <f>S402*H402</f>
        <v>0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190" t="s">
        <v>147</v>
      </c>
      <c r="AT402" s="190" t="s">
        <v>142</v>
      </c>
      <c r="AU402" s="190" t="s">
        <v>92</v>
      </c>
      <c r="AY402" s="18" t="s">
        <v>140</v>
      </c>
      <c r="BE402" s="191">
        <f>IF(N402="základní",J402,0)</f>
        <v>0</v>
      </c>
      <c r="BF402" s="191">
        <f>IF(N402="snížená",J402,0)</f>
        <v>0</v>
      </c>
      <c r="BG402" s="191">
        <f>IF(N402="zákl. přenesená",J402,0)</f>
        <v>0</v>
      </c>
      <c r="BH402" s="191">
        <f>IF(N402="sníž. přenesená",J402,0)</f>
        <v>0</v>
      </c>
      <c r="BI402" s="191">
        <f>IF(N402="nulová",J402,0)</f>
        <v>0</v>
      </c>
      <c r="BJ402" s="18" t="s">
        <v>90</v>
      </c>
      <c r="BK402" s="191">
        <f>ROUND(I402*H402,2)</f>
        <v>0</v>
      </c>
      <c r="BL402" s="18" t="s">
        <v>147</v>
      </c>
      <c r="BM402" s="190" t="s">
        <v>417</v>
      </c>
    </row>
    <row r="403" s="2" customFormat="1">
      <c r="A403" s="37"/>
      <c r="B403" s="38"/>
      <c r="C403" s="37"/>
      <c r="D403" s="192" t="s">
        <v>149</v>
      </c>
      <c r="E403" s="37"/>
      <c r="F403" s="193" t="s">
        <v>416</v>
      </c>
      <c r="G403" s="37"/>
      <c r="H403" s="37"/>
      <c r="I403" s="194"/>
      <c r="J403" s="37"/>
      <c r="K403" s="37"/>
      <c r="L403" s="38"/>
      <c r="M403" s="195"/>
      <c r="N403" s="196"/>
      <c r="O403" s="76"/>
      <c r="P403" s="76"/>
      <c r="Q403" s="76"/>
      <c r="R403" s="76"/>
      <c r="S403" s="76"/>
      <c r="T403" s="77"/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T403" s="18" t="s">
        <v>149</v>
      </c>
      <c r="AU403" s="18" t="s">
        <v>92</v>
      </c>
    </row>
    <row r="404" s="13" customFormat="1">
      <c r="A404" s="13"/>
      <c r="B404" s="197"/>
      <c r="C404" s="13"/>
      <c r="D404" s="192" t="s">
        <v>150</v>
      </c>
      <c r="E404" s="198" t="s">
        <v>1</v>
      </c>
      <c r="F404" s="199" t="s">
        <v>418</v>
      </c>
      <c r="G404" s="13"/>
      <c r="H404" s="198" t="s">
        <v>1</v>
      </c>
      <c r="I404" s="200"/>
      <c r="J404" s="13"/>
      <c r="K404" s="13"/>
      <c r="L404" s="197"/>
      <c r="M404" s="201"/>
      <c r="N404" s="202"/>
      <c r="O404" s="202"/>
      <c r="P404" s="202"/>
      <c r="Q404" s="202"/>
      <c r="R404" s="202"/>
      <c r="S404" s="202"/>
      <c r="T404" s="20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198" t="s">
        <v>150</v>
      </c>
      <c r="AU404" s="198" t="s">
        <v>92</v>
      </c>
      <c r="AV404" s="13" t="s">
        <v>90</v>
      </c>
      <c r="AW404" s="13" t="s">
        <v>36</v>
      </c>
      <c r="AX404" s="13" t="s">
        <v>83</v>
      </c>
      <c r="AY404" s="198" t="s">
        <v>140</v>
      </c>
    </row>
    <row r="405" s="14" customFormat="1">
      <c r="A405" s="14"/>
      <c r="B405" s="204"/>
      <c r="C405" s="14"/>
      <c r="D405" s="192" t="s">
        <v>150</v>
      </c>
      <c r="E405" s="205" t="s">
        <v>1</v>
      </c>
      <c r="F405" s="206" t="s">
        <v>419</v>
      </c>
      <c r="G405" s="14"/>
      <c r="H405" s="207">
        <v>1694.836</v>
      </c>
      <c r="I405" s="208"/>
      <c r="J405" s="14"/>
      <c r="K405" s="14"/>
      <c r="L405" s="204"/>
      <c r="M405" s="209"/>
      <c r="N405" s="210"/>
      <c r="O405" s="210"/>
      <c r="P405" s="210"/>
      <c r="Q405" s="210"/>
      <c r="R405" s="210"/>
      <c r="S405" s="210"/>
      <c r="T405" s="211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05" t="s">
        <v>150</v>
      </c>
      <c r="AU405" s="205" t="s">
        <v>92</v>
      </c>
      <c r="AV405" s="14" t="s">
        <v>92</v>
      </c>
      <c r="AW405" s="14" t="s">
        <v>36</v>
      </c>
      <c r="AX405" s="14" t="s">
        <v>83</v>
      </c>
      <c r="AY405" s="205" t="s">
        <v>140</v>
      </c>
    </row>
    <row r="406" s="13" customFormat="1">
      <c r="A406" s="13"/>
      <c r="B406" s="197"/>
      <c r="C406" s="13"/>
      <c r="D406" s="192" t="s">
        <v>150</v>
      </c>
      <c r="E406" s="198" t="s">
        <v>1</v>
      </c>
      <c r="F406" s="199" t="s">
        <v>420</v>
      </c>
      <c r="G406" s="13"/>
      <c r="H406" s="198" t="s">
        <v>1</v>
      </c>
      <c r="I406" s="200"/>
      <c r="J406" s="13"/>
      <c r="K406" s="13"/>
      <c r="L406" s="197"/>
      <c r="M406" s="201"/>
      <c r="N406" s="202"/>
      <c r="O406" s="202"/>
      <c r="P406" s="202"/>
      <c r="Q406" s="202"/>
      <c r="R406" s="202"/>
      <c r="S406" s="202"/>
      <c r="T406" s="20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198" t="s">
        <v>150</v>
      </c>
      <c r="AU406" s="198" t="s">
        <v>92</v>
      </c>
      <c r="AV406" s="13" t="s">
        <v>90</v>
      </c>
      <c r="AW406" s="13" t="s">
        <v>36</v>
      </c>
      <c r="AX406" s="13" t="s">
        <v>83</v>
      </c>
      <c r="AY406" s="198" t="s">
        <v>140</v>
      </c>
    </row>
    <row r="407" s="14" customFormat="1">
      <c r="A407" s="14"/>
      <c r="B407" s="204"/>
      <c r="C407" s="14"/>
      <c r="D407" s="192" t="s">
        <v>150</v>
      </c>
      <c r="E407" s="205" t="s">
        <v>1</v>
      </c>
      <c r="F407" s="206" t="s">
        <v>421</v>
      </c>
      <c r="G407" s="14"/>
      <c r="H407" s="207">
        <v>657.851</v>
      </c>
      <c r="I407" s="208"/>
      <c r="J407" s="14"/>
      <c r="K407" s="14"/>
      <c r="L407" s="204"/>
      <c r="M407" s="209"/>
      <c r="N407" s="210"/>
      <c r="O407" s="210"/>
      <c r="P407" s="210"/>
      <c r="Q407" s="210"/>
      <c r="R407" s="210"/>
      <c r="S407" s="210"/>
      <c r="T407" s="211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05" t="s">
        <v>150</v>
      </c>
      <c r="AU407" s="205" t="s">
        <v>92</v>
      </c>
      <c r="AV407" s="14" t="s">
        <v>92</v>
      </c>
      <c r="AW407" s="14" t="s">
        <v>36</v>
      </c>
      <c r="AX407" s="14" t="s">
        <v>83</v>
      </c>
      <c r="AY407" s="205" t="s">
        <v>140</v>
      </c>
    </row>
    <row r="408" s="13" customFormat="1">
      <c r="A408" s="13"/>
      <c r="B408" s="197"/>
      <c r="C408" s="13"/>
      <c r="D408" s="192" t="s">
        <v>150</v>
      </c>
      <c r="E408" s="198" t="s">
        <v>1</v>
      </c>
      <c r="F408" s="199" t="s">
        <v>422</v>
      </c>
      <c r="G408" s="13"/>
      <c r="H408" s="198" t="s">
        <v>1</v>
      </c>
      <c r="I408" s="200"/>
      <c r="J408" s="13"/>
      <c r="K408" s="13"/>
      <c r="L408" s="197"/>
      <c r="M408" s="201"/>
      <c r="N408" s="202"/>
      <c r="O408" s="202"/>
      <c r="P408" s="202"/>
      <c r="Q408" s="202"/>
      <c r="R408" s="202"/>
      <c r="S408" s="202"/>
      <c r="T408" s="20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198" t="s">
        <v>150</v>
      </c>
      <c r="AU408" s="198" t="s">
        <v>92</v>
      </c>
      <c r="AV408" s="13" t="s">
        <v>90</v>
      </c>
      <c r="AW408" s="13" t="s">
        <v>36</v>
      </c>
      <c r="AX408" s="13" t="s">
        <v>83</v>
      </c>
      <c r="AY408" s="198" t="s">
        <v>140</v>
      </c>
    </row>
    <row r="409" s="14" customFormat="1">
      <c r="A409" s="14"/>
      <c r="B409" s="204"/>
      <c r="C409" s="14"/>
      <c r="D409" s="192" t="s">
        <v>150</v>
      </c>
      <c r="E409" s="205" t="s">
        <v>1</v>
      </c>
      <c r="F409" s="206" t="s">
        <v>423</v>
      </c>
      <c r="G409" s="14"/>
      <c r="H409" s="207">
        <v>1297.4380000000001</v>
      </c>
      <c r="I409" s="208"/>
      <c r="J409" s="14"/>
      <c r="K409" s="14"/>
      <c r="L409" s="204"/>
      <c r="M409" s="209"/>
      <c r="N409" s="210"/>
      <c r="O409" s="210"/>
      <c r="P409" s="210"/>
      <c r="Q409" s="210"/>
      <c r="R409" s="210"/>
      <c r="S409" s="210"/>
      <c r="T409" s="211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05" t="s">
        <v>150</v>
      </c>
      <c r="AU409" s="205" t="s">
        <v>92</v>
      </c>
      <c r="AV409" s="14" t="s">
        <v>92</v>
      </c>
      <c r="AW409" s="14" t="s">
        <v>36</v>
      </c>
      <c r="AX409" s="14" t="s">
        <v>83</v>
      </c>
      <c r="AY409" s="205" t="s">
        <v>140</v>
      </c>
    </row>
    <row r="410" s="13" customFormat="1">
      <c r="A410" s="13"/>
      <c r="B410" s="197"/>
      <c r="C410" s="13"/>
      <c r="D410" s="192" t="s">
        <v>150</v>
      </c>
      <c r="E410" s="198" t="s">
        <v>1</v>
      </c>
      <c r="F410" s="199" t="s">
        <v>424</v>
      </c>
      <c r="G410" s="13"/>
      <c r="H410" s="198" t="s">
        <v>1</v>
      </c>
      <c r="I410" s="200"/>
      <c r="J410" s="13"/>
      <c r="K410" s="13"/>
      <c r="L410" s="197"/>
      <c r="M410" s="201"/>
      <c r="N410" s="202"/>
      <c r="O410" s="202"/>
      <c r="P410" s="202"/>
      <c r="Q410" s="202"/>
      <c r="R410" s="202"/>
      <c r="S410" s="202"/>
      <c r="T410" s="20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198" t="s">
        <v>150</v>
      </c>
      <c r="AU410" s="198" t="s">
        <v>92</v>
      </c>
      <c r="AV410" s="13" t="s">
        <v>90</v>
      </c>
      <c r="AW410" s="13" t="s">
        <v>36</v>
      </c>
      <c r="AX410" s="13" t="s">
        <v>83</v>
      </c>
      <c r="AY410" s="198" t="s">
        <v>140</v>
      </c>
    </row>
    <row r="411" s="14" customFormat="1">
      <c r="A411" s="14"/>
      <c r="B411" s="204"/>
      <c r="C411" s="14"/>
      <c r="D411" s="192" t="s">
        <v>150</v>
      </c>
      <c r="E411" s="205" t="s">
        <v>1</v>
      </c>
      <c r="F411" s="206" t="s">
        <v>425</v>
      </c>
      <c r="G411" s="14"/>
      <c r="H411" s="207">
        <v>35.670000000000002</v>
      </c>
      <c r="I411" s="208"/>
      <c r="J411" s="14"/>
      <c r="K411" s="14"/>
      <c r="L411" s="204"/>
      <c r="M411" s="209"/>
      <c r="N411" s="210"/>
      <c r="O411" s="210"/>
      <c r="P411" s="210"/>
      <c r="Q411" s="210"/>
      <c r="R411" s="210"/>
      <c r="S411" s="210"/>
      <c r="T411" s="211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05" t="s">
        <v>150</v>
      </c>
      <c r="AU411" s="205" t="s">
        <v>92</v>
      </c>
      <c r="AV411" s="14" t="s">
        <v>92</v>
      </c>
      <c r="AW411" s="14" t="s">
        <v>36</v>
      </c>
      <c r="AX411" s="14" t="s">
        <v>83</v>
      </c>
      <c r="AY411" s="205" t="s">
        <v>140</v>
      </c>
    </row>
    <row r="412" s="15" customFormat="1">
      <c r="A412" s="15"/>
      <c r="B412" s="212"/>
      <c r="C412" s="15"/>
      <c r="D412" s="192" t="s">
        <v>150</v>
      </c>
      <c r="E412" s="213" t="s">
        <v>1</v>
      </c>
      <c r="F412" s="214" t="s">
        <v>153</v>
      </c>
      <c r="G412" s="15"/>
      <c r="H412" s="215">
        <v>3685.7950000000001</v>
      </c>
      <c r="I412" s="216"/>
      <c r="J412" s="15"/>
      <c r="K412" s="15"/>
      <c r="L412" s="212"/>
      <c r="M412" s="217"/>
      <c r="N412" s="218"/>
      <c r="O412" s="218"/>
      <c r="P412" s="218"/>
      <c r="Q412" s="218"/>
      <c r="R412" s="218"/>
      <c r="S412" s="218"/>
      <c r="T412" s="219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13" t="s">
        <v>150</v>
      </c>
      <c r="AU412" s="213" t="s">
        <v>92</v>
      </c>
      <c r="AV412" s="15" t="s">
        <v>147</v>
      </c>
      <c r="AW412" s="15" t="s">
        <v>36</v>
      </c>
      <c r="AX412" s="15" t="s">
        <v>90</v>
      </c>
      <c r="AY412" s="213" t="s">
        <v>140</v>
      </c>
    </row>
    <row r="413" s="2" customFormat="1" ht="33" customHeight="1">
      <c r="A413" s="37"/>
      <c r="B413" s="178"/>
      <c r="C413" s="179" t="s">
        <v>426</v>
      </c>
      <c r="D413" s="179" t="s">
        <v>142</v>
      </c>
      <c r="E413" s="180" t="s">
        <v>427</v>
      </c>
      <c r="F413" s="181" t="s">
        <v>428</v>
      </c>
      <c r="G413" s="182" t="s">
        <v>274</v>
      </c>
      <c r="H413" s="183">
        <v>18428.974999999999</v>
      </c>
      <c r="I413" s="184"/>
      <c r="J413" s="185">
        <f>ROUND(I413*H413,2)</f>
        <v>0</v>
      </c>
      <c r="K413" s="181" t="s">
        <v>146</v>
      </c>
      <c r="L413" s="38"/>
      <c r="M413" s="186" t="s">
        <v>1</v>
      </c>
      <c r="N413" s="187" t="s">
        <v>48</v>
      </c>
      <c r="O413" s="76"/>
      <c r="P413" s="188">
        <f>O413*H413</f>
        <v>0</v>
      </c>
      <c r="Q413" s="188">
        <v>0</v>
      </c>
      <c r="R413" s="188">
        <f>Q413*H413</f>
        <v>0</v>
      </c>
      <c r="S413" s="188">
        <v>0</v>
      </c>
      <c r="T413" s="189">
        <f>S413*H413</f>
        <v>0</v>
      </c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R413" s="190" t="s">
        <v>147</v>
      </c>
      <c r="AT413" s="190" t="s">
        <v>142</v>
      </c>
      <c r="AU413" s="190" t="s">
        <v>92</v>
      </c>
      <c r="AY413" s="18" t="s">
        <v>140</v>
      </c>
      <c r="BE413" s="191">
        <f>IF(N413="základní",J413,0)</f>
        <v>0</v>
      </c>
      <c r="BF413" s="191">
        <f>IF(N413="snížená",J413,0)</f>
        <v>0</v>
      </c>
      <c r="BG413" s="191">
        <f>IF(N413="zákl. přenesená",J413,0)</f>
        <v>0</v>
      </c>
      <c r="BH413" s="191">
        <f>IF(N413="sníž. přenesená",J413,0)</f>
        <v>0</v>
      </c>
      <c r="BI413" s="191">
        <f>IF(N413="nulová",J413,0)</f>
        <v>0</v>
      </c>
      <c r="BJ413" s="18" t="s">
        <v>90</v>
      </c>
      <c r="BK413" s="191">
        <f>ROUND(I413*H413,2)</f>
        <v>0</v>
      </c>
      <c r="BL413" s="18" t="s">
        <v>147</v>
      </c>
      <c r="BM413" s="190" t="s">
        <v>429</v>
      </c>
    </row>
    <row r="414" s="2" customFormat="1">
      <c r="A414" s="37"/>
      <c r="B414" s="38"/>
      <c r="C414" s="37"/>
      <c r="D414" s="192" t="s">
        <v>149</v>
      </c>
      <c r="E414" s="37"/>
      <c r="F414" s="193" t="s">
        <v>428</v>
      </c>
      <c r="G414" s="37"/>
      <c r="H414" s="37"/>
      <c r="I414" s="194"/>
      <c r="J414" s="37"/>
      <c r="K414" s="37"/>
      <c r="L414" s="38"/>
      <c r="M414" s="195"/>
      <c r="N414" s="196"/>
      <c r="O414" s="76"/>
      <c r="P414" s="76"/>
      <c r="Q414" s="76"/>
      <c r="R414" s="76"/>
      <c r="S414" s="76"/>
      <c r="T414" s="77"/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T414" s="18" t="s">
        <v>149</v>
      </c>
      <c r="AU414" s="18" t="s">
        <v>92</v>
      </c>
    </row>
    <row r="415" s="13" customFormat="1">
      <c r="A415" s="13"/>
      <c r="B415" s="197"/>
      <c r="C415" s="13"/>
      <c r="D415" s="192" t="s">
        <v>150</v>
      </c>
      <c r="E415" s="198" t="s">
        <v>1</v>
      </c>
      <c r="F415" s="199" t="s">
        <v>418</v>
      </c>
      <c r="G415" s="13"/>
      <c r="H415" s="198" t="s">
        <v>1</v>
      </c>
      <c r="I415" s="200"/>
      <c r="J415" s="13"/>
      <c r="K415" s="13"/>
      <c r="L415" s="197"/>
      <c r="M415" s="201"/>
      <c r="N415" s="202"/>
      <c r="O415" s="202"/>
      <c r="P415" s="202"/>
      <c r="Q415" s="202"/>
      <c r="R415" s="202"/>
      <c r="S415" s="202"/>
      <c r="T415" s="20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198" t="s">
        <v>150</v>
      </c>
      <c r="AU415" s="198" t="s">
        <v>92</v>
      </c>
      <c r="AV415" s="13" t="s">
        <v>90</v>
      </c>
      <c r="AW415" s="13" t="s">
        <v>36</v>
      </c>
      <c r="AX415" s="13" t="s">
        <v>83</v>
      </c>
      <c r="AY415" s="198" t="s">
        <v>140</v>
      </c>
    </row>
    <row r="416" s="14" customFormat="1">
      <c r="A416" s="14"/>
      <c r="B416" s="204"/>
      <c r="C416" s="14"/>
      <c r="D416" s="192" t="s">
        <v>150</v>
      </c>
      <c r="E416" s="205" t="s">
        <v>1</v>
      </c>
      <c r="F416" s="206" t="s">
        <v>430</v>
      </c>
      <c r="G416" s="14"/>
      <c r="H416" s="207">
        <v>8474.1800000000003</v>
      </c>
      <c r="I416" s="208"/>
      <c r="J416" s="14"/>
      <c r="K416" s="14"/>
      <c r="L416" s="204"/>
      <c r="M416" s="209"/>
      <c r="N416" s="210"/>
      <c r="O416" s="210"/>
      <c r="P416" s="210"/>
      <c r="Q416" s="210"/>
      <c r="R416" s="210"/>
      <c r="S416" s="210"/>
      <c r="T416" s="211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05" t="s">
        <v>150</v>
      </c>
      <c r="AU416" s="205" t="s">
        <v>92</v>
      </c>
      <c r="AV416" s="14" t="s">
        <v>92</v>
      </c>
      <c r="AW416" s="14" t="s">
        <v>36</v>
      </c>
      <c r="AX416" s="14" t="s">
        <v>83</v>
      </c>
      <c r="AY416" s="205" t="s">
        <v>140</v>
      </c>
    </row>
    <row r="417" s="13" customFormat="1">
      <c r="A417" s="13"/>
      <c r="B417" s="197"/>
      <c r="C417" s="13"/>
      <c r="D417" s="192" t="s">
        <v>150</v>
      </c>
      <c r="E417" s="198" t="s">
        <v>1</v>
      </c>
      <c r="F417" s="199" t="s">
        <v>420</v>
      </c>
      <c r="G417" s="13"/>
      <c r="H417" s="198" t="s">
        <v>1</v>
      </c>
      <c r="I417" s="200"/>
      <c r="J417" s="13"/>
      <c r="K417" s="13"/>
      <c r="L417" s="197"/>
      <c r="M417" s="201"/>
      <c r="N417" s="202"/>
      <c r="O417" s="202"/>
      <c r="P417" s="202"/>
      <c r="Q417" s="202"/>
      <c r="R417" s="202"/>
      <c r="S417" s="202"/>
      <c r="T417" s="20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198" t="s">
        <v>150</v>
      </c>
      <c r="AU417" s="198" t="s">
        <v>92</v>
      </c>
      <c r="AV417" s="13" t="s">
        <v>90</v>
      </c>
      <c r="AW417" s="13" t="s">
        <v>36</v>
      </c>
      <c r="AX417" s="13" t="s">
        <v>83</v>
      </c>
      <c r="AY417" s="198" t="s">
        <v>140</v>
      </c>
    </row>
    <row r="418" s="14" customFormat="1">
      <c r="A418" s="14"/>
      <c r="B418" s="204"/>
      <c r="C418" s="14"/>
      <c r="D418" s="192" t="s">
        <v>150</v>
      </c>
      <c r="E418" s="205" t="s">
        <v>1</v>
      </c>
      <c r="F418" s="206" t="s">
        <v>431</v>
      </c>
      <c r="G418" s="14"/>
      <c r="H418" s="207">
        <v>3289.2550000000001</v>
      </c>
      <c r="I418" s="208"/>
      <c r="J418" s="14"/>
      <c r="K418" s="14"/>
      <c r="L418" s="204"/>
      <c r="M418" s="209"/>
      <c r="N418" s="210"/>
      <c r="O418" s="210"/>
      <c r="P418" s="210"/>
      <c r="Q418" s="210"/>
      <c r="R418" s="210"/>
      <c r="S418" s="210"/>
      <c r="T418" s="211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05" t="s">
        <v>150</v>
      </c>
      <c r="AU418" s="205" t="s">
        <v>92</v>
      </c>
      <c r="AV418" s="14" t="s">
        <v>92</v>
      </c>
      <c r="AW418" s="14" t="s">
        <v>36</v>
      </c>
      <c r="AX418" s="14" t="s">
        <v>83</v>
      </c>
      <c r="AY418" s="205" t="s">
        <v>140</v>
      </c>
    </row>
    <row r="419" s="13" customFormat="1">
      <c r="A419" s="13"/>
      <c r="B419" s="197"/>
      <c r="C419" s="13"/>
      <c r="D419" s="192" t="s">
        <v>150</v>
      </c>
      <c r="E419" s="198" t="s">
        <v>1</v>
      </c>
      <c r="F419" s="199" t="s">
        <v>422</v>
      </c>
      <c r="G419" s="13"/>
      <c r="H419" s="198" t="s">
        <v>1</v>
      </c>
      <c r="I419" s="200"/>
      <c r="J419" s="13"/>
      <c r="K419" s="13"/>
      <c r="L419" s="197"/>
      <c r="M419" s="201"/>
      <c r="N419" s="202"/>
      <c r="O419" s="202"/>
      <c r="P419" s="202"/>
      <c r="Q419" s="202"/>
      <c r="R419" s="202"/>
      <c r="S419" s="202"/>
      <c r="T419" s="20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198" t="s">
        <v>150</v>
      </c>
      <c r="AU419" s="198" t="s">
        <v>92</v>
      </c>
      <c r="AV419" s="13" t="s">
        <v>90</v>
      </c>
      <c r="AW419" s="13" t="s">
        <v>36</v>
      </c>
      <c r="AX419" s="13" t="s">
        <v>83</v>
      </c>
      <c r="AY419" s="198" t="s">
        <v>140</v>
      </c>
    </row>
    <row r="420" s="14" customFormat="1">
      <c r="A420" s="14"/>
      <c r="B420" s="204"/>
      <c r="C420" s="14"/>
      <c r="D420" s="192" t="s">
        <v>150</v>
      </c>
      <c r="E420" s="205" t="s">
        <v>1</v>
      </c>
      <c r="F420" s="206" t="s">
        <v>432</v>
      </c>
      <c r="G420" s="14"/>
      <c r="H420" s="207">
        <v>6487.1899999999996</v>
      </c>
      <c r="I420" s="208"/>
      <c r="J420" s="14"/>
      <c r="K420" s="14"/>
      <c r="L420" s="204"/>
      <c r="M420" s="209"/>
      <c r="N420" s="210"/>
      <c r="O420" s="210"/>
      <c r="P420" s="210"/>
      <c r="Q420" s="210"/>
      <c r="R420" s="210"/>
      <c r="S420" s="210"/>
      <c r="T420" s="211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05" t="s">
        <v>150</v>
      </c>
      <c r="AU420" s="205" t="s">
        <v>92</v>
      </c>
      <c r="AV420" s="14" t="s">
        <v>92</v>
      </c>
      <c r="AW420" s="14" t="s">
        <v>36</v>
      </c>
      <c r="AX420" s="14" t="s">
        <v>83</v>
      </c>
      <c r="AY420" s="205" t="s">
        <v>140</v>
      </c>
    </row>
    <row r="421" s="13" customFormat="1">
      <c r="A421" s="13"/>
      <c r="B421" s="197"/>
      <c r="C421" s="13"/>
      <c r="D421" s="192" t="s">
        <v>150</v>
      </c>
      <c r="E421" s="198" t="s">
        <v>1</v>
      </c>
      <c r="F421" s="199" t="s">
        <v>424</v>
      </c>
      <c r="G421" s="13"/>
      <c r="H421" s="198" t="s">
        <v>1</v>
      </c>
      <c r="I421" s="200"/>
      <c r="J421" s="13"/>
      <c r="K421" s="13"/>
      <c r="L421" s="197"/>
      <c r="M421" s="201"/>
      <c r="N421" s="202"/>
      <c r="O421" s="202"/>
      <c r="P421" s="202"/>
      <c r="Q421" s="202"/>
      <c r="R421" s="202"/>
      <c r="S421" s="202"/>
      <c r="T421" s="20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198" t="s">
        <v>150</v>
      </c>
      <c r="AU421" s="198" t="s">
        <v>92</v>
      </c>
      <c r="AV421" s="13" t="s">
        <v>90</v>
      </c>
      <c r="AW421" s="13" t="s">
        <v>36</v>
      </c>
      <c r="AX421" s="13" t="s">
        <v>83</v>
      </c>
      <c r="AY421" s="198" t="s">
        <v>140</v>
      </c>
    </row>
    <row r="422" s="14" customFormat="1">
      <c r="A422" s="14"/>
      <c r="B422" s="204"/>
      <c r="C422" s="14"/>
      <c r="D422" s="192" t="s">
        <v>150</v>
      </c>
      <c r="E422" s="205" t="s">
        <v>1</v>
      </c>
      <c r="F422" s="206" t="s">
        <v>433</v>
      </c>
      <c r="G422" s="14"/>
      <c r="H422" s="207">
        <v>178.34999999999999</v>
      </c>
      <c r="I422" s="208"/>
      <c r="J422" s="14"/>
      <c r="K422" s="14"/>
      <c r="L422" s="204"/>
      <c r="M422" s="209"/>
      <c r="N422" s="210"/>
      <c r="O422" s="210"/>
      <c r="P422" s="210"/>
      <c r="Q422" s="210"/>
      <c r="R422" s="210"/>
      <c r="S422" s="210"/>
      <c r="T422" s="211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05" t="s">
        <v>150</v>
      </c>
      <c r="AU422" s="205" t="s">
        <v>92</v>
      </c>
      <c r="AV422" s="14" t="s">
        <v>92</v>
      </c>
      <c r="AW422" s="14" t="s">
        <v>36</v>
      </c>
      <c r="AX422" s="14" t="s">
        <v>83</v>
      </c>
      <c r="AY422" s="205" t="s">
        <v>140</v>
      </c>
    </row>
    <row r="423" s="15" customFormat="1">
      <c r="A423" s="15"/>
      <c r="B423" s="212"/>
      <c r="C423" s="15"/>
      <c r="D423" s="192" t="s">
        <v>150</v>
      </c>
      <c r="E423" s="213" t="s">
        <v>1</v>
      </c>
      <c r="F423" s="214" t="s">
        <v>153</v>
      </c>
      <c r="G423" s="15"/>
      <c r="H423" s="215">
        <v>18428.974999999999</v>
      </c>
      <c r="I423" s="216"/>
      <c r="J423" s="15"/>
      <c r="K423" s="15"/>
      <c r="L423" s="212"/>
      <c r="M423" s="217"/>
      <c r="N423" s="218"/>
      <c r="O423" s="218"/>
      <c r="P423" s="218"/>
      <c r="Q423" s="218"/>
      <c r="R423" s="218"/>
      <c r="S423" s="218"/>
      <c r="T423" s="219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13" t="s">
        <v>150</v>
      </c>
      <c r="AU423" s="213" t="s">
        <v>92</v>
      </c>
      <c r="AV423" s="15" t="s">
        <v>147</v>
      </c>
      <c r="AW423" s="15" t="s">
        <v>36</v>
      </c>
      <c r="AX423" s="15" t="s">
        <v>90</v>
      </c>
      <c r="AY423" s="213" t="s">
        <v>140</v>
      </c>
    </row>
    <row r="424" s="2" customFormat="1" ht="24.15" customHeight="1">
      <c r="A424" s="37"/>
      <c r="B424" s="178"/>
      <c r="C424" s="179" t="s">
        <v>434</v>
      </c>
      <c r="D424" s="179" t="s">
        <v>142</v>
      </c>
      <c r="E424" s="180" t="s">
        <v>435</v>
      </c>
      <c r="F424" s="181" t="s">
        <v>416</v>
      </c>
      <c r="G424" s="182" t="s">
        <v>274</v>
      </c>
      <c r="H424" s="183">
        <v>975.61400000000003</v>
      </c>
      <c r="I424" s="184"/>
      <c r="J424" s="185">
        <f>ROUND(I424*H424,2)</f>
        <v>0</v>
      </c>
      <c r="K424" s="181" t="s">
        <v>1</v>
      </c>
      <c r="L424" s="38"/>
      <c r="M424" s="186" t="s">
        <v>1</v>
      </c>
      <c r="N424" s="187" t="s">
        <v>48</v>
      </c>
      <c r="O424" s="76"/>
      <c r="P424" s="188">
        <f>O424*H424</f>
        <v>0</v>
      </c>
      <c r="Q424" s="188">
        <v>0</v>
      </c>
      <c r="R424" s="188">
        <f>Q424*H424</f>
        <v>0</v>
      </c>
      <c r="S424" s="188">
        <v>0</v>
      </c>
      <c r="T424" s="189">
        <f>S424*H424</f>
        <v>0</v>
      </c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R424" s="190" t="s">
        <v>147</v>
      </c>
      <c r="AT424" s="190" t="s">
        <v>142</v>
      </c>
      <c r="AU424" s="190" t="s">
        <v>92</v>
      </c>
      <c r="AY424" s="18" t="s">
        <v>140</v>
      </c>
      <c r="BE424" s="191">
        <f>IF(N424="základní",J424,0)</f>
        <v>0</v>
      </c>
      <c r="BF424" s="191">
        <f>IF(N424="snížená",J424,0)</f>
        <v>0</v>
      </c>
      <c r="BG424" s="191">
        <f>IF(N424="zákl. přenesená",J424,0)</f>
        <v>0</v>
      </c>
      <c r="BH424" s="191">
        <f>IF(N424="sníž. přenesená",J424,0)</f>
        <v>0</v>
      </c>
      <c r="BI424" s="191">
        <f>IF(N424="nulová",J424,0)</f>
        <v>0</v>
      </c>
      <c r="BJ424" s="18" t="s">
        <v>90</v>
      </c>
      <c r="BK424" s="191">
        <f>ROUND(I424*H424,2)</f>
        <v>0</v>
      </c>
      <c r="BL424" s="18" t="s">
        <v>147</v>
      </c>
      <c r="BM424" s="190" t="s">
        <v>436</v>
      </c>
    </row>
    <row r="425" s="2" customFormat="1">
      <c r="A425" s="37"/>
      <c r="B425" s="38"/>
      <c r="C425" s="37"/>
      <c r="D425" s="192" t="s">
        <v>149</v>
      </c>
      <c r="E425" s="37"/>
      <c r="F425" s="193" t="s">
        <v>416</v>
      </c>
      <c r="G425" s="37"/>
      <c r="H425" s="37"/>
      <c r="I425" s="194"/>
      <c r="J425" s="37"/>
      <c r="K425" s="37"/>
      <c r="L425" s="38"/>
      <c r="M425" s="195"/>
      <c r="N425" s="196"/>
      <c r="O425" s="76"/>
      <c r="P425" s="76"/>
      <c r="Q425" s="76"/>
      <c r="R425" s="76"/>
      <c r="S425" s="76"/>
      <c r="T425" s="77"/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T425" s="18" t="s">
        <v>149</v>
      </c>
      <c r="AU425" s="18" t="s">
        <v>92</v>
      </c>
    </row>
    <row r="426" s="13" customFormat="1">
      <c r="A426" s="13"/>
      <c r="B426" s="197"/>
      <c r="C426" s="13"/>
      <c r="D426" s="192" t="s">
        <v>150</v>
      </c>
      <c r="E426" s="198" t="s">
        <v>1</v>
      </c>
      <c r="F426" s="199" t="s">
        <v>437</v>
      </c>
      <c r="G426" s="13"/>
      <c r="H426" s="198" t="s">
        <v>1</v>
      </c>
      <c r="I426" s="200"/>
      <c r="J426" s="13"/>
      <c r="K426" s="13"/>
      <c r="L426" s="197"/>
      <c r="M426" s="201"/>
      <c r="N426" s="202"/>
      <c r="O426" s="202"/>
      <c r="P426" s="202"/>
      <c r="Q426" s="202"/>
      <c r="R426" s="202"/>
      <c r="S426" s="202"/>
      <c r="T426" s="20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198" t="s">
        <v>150</v>
      </c>
      <c r="AU426" s="198" t="s">
        <v>92</v>
      </c>
      <c r="AV426" s="13" t="s">
        <v>90</v>
      </c>
      <c r="AW426" s="13" t="s">
        <v>36</v>
      </c>
      <c r="AX426" s="13" t="s">
        <v>83</v>
      </c>
      <c r="AY426" s="198" t="s">
        <v>140</v>
      </c>
    </row>
    <row r="427" s="14" customFormat="1">
      <c r="A427" s="14"/>
      <c r="B427" s="204"/>
      <c r="C427" s="14"/>
      <c r="D427" s="192" t="s">
        <v>150</v>
      </c>
      <c r="E427" s="205" t="s">
        <v>1</v>
      </c>
      <c r="F427" s="206" t="s">
        <v>438</v>
      </c>
      <c r="G427" s="14"/>
      <c r="H427" s="207">
        <v>975.61400000000003</v>
      </c>
      <c r="I427" s="208"/>
      <c r="J427" s="14"/>
      <c r="K427" s="14"/>
      <c r="L427" s="204"/>
      <c r="M427" s="209"/>
      <c r="N427" s="210"/>
      <c r="O427" s="210"/>
      <c r="P427" s="210"/>
      <c r="Q427" s="210"/>
      <c r="R427" s="210"/>
      <c r="S427" s="210"/>
      <c r="T427" s="211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05" t="s">
        <v>150</v>
      </c>
      <c r="AU427" s="205" t="s">
        <v>92</v>
      </c>
      <c r="AV427" s="14" t="s">
        <v>92</v>
      </c>
      <c r="AW427" s="14" t="s">
        <v>36</v>
      </c>
      <c r="AX427" s="14" t="s">
        <v>83</v>
      </c>
      <c r="AY427" s="205" t="s">
        <v>140</v>
      </c>
    </row>
    <row r="428" s="15" customFormat="1">
      <c r="A428" s="15"/>
      <c r="B428" s="212"/>
      <c r="C428" s="15"/>
      <c r="D428" s="192" t="s">
        <v>150</v>
      </c>
      <c r="E428" s="213" t="s">
        <v>1</v>
      </c>
      <c r="F428" s="214" t="s">
        <v>153</v>
      </c>
      <c r="G428" s="15"/>
      <c r="H428" s="215">
        <v>975.61400000000003</v>
      </c>
      <c r="I428" s="216"/>
      <c r="J428" s="15"/>
      <c r="K428" s="15"/>
      <c r="L428" s="212"/>
      <c r="M428" s="217"/>
      <c r="N428" s="218"/>
      <c r="O428" s="218"/>
      <c r="P428" s="218"/>
      <c r="Q428" s="218"/>
      <c r="R428" s="218"/>
      <c r="S428" s="218"/>
      <c r="T428" s="219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13" t="s">
        <v>150</v>
      </c>
      <c r="AU428" s="213" t="s">
        <v>92</v>
      </c>
      <c r="AV428" s="15" t="s">
        <v>147</v>
      </c>
      <c r="AW428" s="15" t="s">
        <v>36</v>
      </c>
      <c r="AX428" s="15" t="s">
        <v>90</v>
      </c>
      <c r="AY428" s="213" t="s">
        <v>140</v>
      </c>
    </row>
    <row r="429" s="2" customFormat="1" ht="33" customHeight="1">
      <c r="A429" s="37"/>
      <c r="B429" s="178"/>
      <c r="C429" s="179" t="s">
        <v>439</v>
      </c>
      <c r="D429" s="179" t="s">
        <v>142</v>
      </c>
      <c r="E429" s="180" t="s">
        <v>440</v>
      </c>
      <c r="F429" s="181" t="s">
        <v>428</v>
      </c>
      <c r="G429" s="182" t="s">
        <v>274</v>
      </c>
      <c r="H429" s="183">
        <v>4878.0699999999997</v>
      </c>
      <c r="I429" s="184"/>
      <c r="J429" s="185">
        <f>ROUND(I429*H429,2)</f>
        <v>0</v>
      </c>
      <c r="K429" s="181" t="s">
        <v>1</v>
      </c>
      <c r="L429" s="38"/>
      <c r="M429" s="186" t="s">
        <v>1</v>
      </c>
      <c r="N429" s="187" t="s">
        <v>48</v>
      </c>
      <c r="O429" s="76"/>
      <c r="P429" s="188">
        <f>O429*H429</f>
        <v>0</v>
      </c>
      <c r="Q429" s="188">
        <v>0</v>
      </c>
      <c r="R429" s="188">
        <f>Q429*H429</f>
        <v>0</v>
      </c>
      <c r="S429" s="188">
        <v>0</v>
      </c>
      <c r="T429" s="189">
        <f>S429*H429</f>
        <v>0</v>
      </c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R429" s="190" t="s">
        <v>147</v>
      </c>
      <c r="AT429" s="190" t="s">
        <v>142</v>
      </c>
      <c r="AU429" s="190" t="s">
        <v>92</v>
      </c>
      <c r="AY429" s="18" t="s">
        <v>140</v>
      </c>
      <c r="BE429" s="191">
        <f>IF(N429="základní",J429,0)</f>
        <v>0</v>
      </c>
      <c r="BF429" s="191">
        <f>IF(N429="snížená",J429,0)</f>
        <v>0</v>
      </c>
      <c r="BG429" s="191">
        <f>IF(N429="zákl. přenesená",J429,0)</f>
        <v>0</v>
      </c>
      <c r="BH429" s="191">
        <f>IF(N429="sníž. přenesená",J429,0)</f>
        <v>0</v>
      </c>
      <c r="BI429" s="191">
        <f>IF(N429="nulová",J429,0)</f>
        <v>0</v>
      </c>
      <c r="BJ429" s="18" t="s">
        <v>90</v>
      </c>
      <c r="BK429" s="191">
        <f>ROUND(I429*H429,2)</f>
        <v>0</v>
      </c>
      <c r="BL429" s="18" t="s">
        <v>147</v>
      </c>
      <c r="BM429" s="190" t="s">
        <v>441</v>
      </c>
    </row>
    <row r="430" s="2" customFormat="1">
      <c r="A430" s="37"/>
      <c r="B430" s="38"/>
      <c r="C430" s="37"/>
      <c r="D430" s="192" t="s">
        <v>149</v>
      </c>
      <c r="E430" s="37"/>
      <c r="F430" s="193" t="s">
        <v>428</v>
      </c>
      <c r="G430" s="37"/>
      <c r="H430" s="37"/>
      <c r="I430" s="194"/>
      <c r="J430" s="37"/>
      <c r="K430" s="37"/>
      <c r="L430" s="38"/>
      <c r="M430" s="195"/>
      <c r="N430" s="196"/>
      <c r="O430" s="76"/>
      <c r="P430" s="76"/>
      <c r="Q430" s="76"/>
      <c r="R430" s="76"/>
      <c r="S430" s="76"/>
      <c r="T430" s="77"/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T430" s="18" t="s">
        <v>149</v>
      </c>
      <c r="AU430" s="18" t="s">
        <v>92</v>
      </c>
    </row>
    <row r="431" s="13" customFormat="1">
      <c r="A431" s="13"/>
      <c r="B431" s="197"/>
      <c r="C431" s="13"/>
      <c r="D431" s="192" t="s">
        <v>150</v>
      </c>
      <c r="E431" s="198" t="s">
        <v>1</v>
      </c>
      <c r="F431" s="199" t="s">
        <v>437</v>
      </c>
      <c r="G431" s="13"/>
      <c r="H431" s="198" t="s">
        <v>1</v>
      </c>
      <c r="I431" s="200"/>
      <c r="J431" s="13"/>
      <c r="K431" s="13"/>
      <c r="L431" s="197"/>
      <c r="M431" s="201"/>
      <c r="N431" s="202"/>
      <c r="O431" s="202"/>
      <c r="P431" s="202"/>
      <c r="Q431" s="202"/>
      <c r="R431" s="202"/>
      <c r="S431" s="202"/>
      <c r="T431" s="20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198" t="s">
        <v>150</v>
      </c>
      <c r="AU431" s="198" t="s">
        <v>92</v>
      </c>
      <c r="AV431" s="13" t="s">
        <v>90</v>
      </c>
      <c r="AW431" s="13" t="s">
        <v>36</v>
      </c>
      <c r="AX431" s="13" t="s">
        <v>83</v>
      </c>
      <c r="AY431" s="198" t="s">
        <v>140</v>
      </c>
    </row>
    <row r="432" s="13" customFormat="1">
      <c r="A432" s="13"/>
      <c r="B432" s="197"/>
      <c r="C432" s="13"/>
      <c r="D432" s="192" t="s">
        <v>150</v>
      </c>
      <c r="E432" s="198" t="s">
        <v>1</v>
      </c>
      <c r="F432" s="199" t="s">
        <v>276</v>
      </c>
      <c r="G432" s="13"/>
      <c r="H432" s="198" t="s">
        <v>1</v>
      </c>
      <c r="I432" s="200"/>
      <c r="J432" s="13"/>
      <c r="K432" s="13"/>
      <c r="L432" s="197"/>
      <c r="M432" s="201"/>
      <c r="N432" s="202"/>
      <c r="O432" s="202"/>
      <c r="P432" s="202"/>
      <c r="Q432" s="202"/>
      <c r="R432" s="202"/>
      <c r="S432" s="202"/>
      <c r="T432" s="20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198" t="s">
        <v>150</v>
      </c>
      <c r="AU432" s="198" t="s">
        <v>92</v>
      </c>
      <c r="AV432" s="13" t="s">
        <v>90</v>
      </c>
      <c r="AW432" s="13" t="s">
        <v>36</v>
      </c>
      <c r="AX432" s="13" t="s">
        <v>83</v>
      </c>
      <c r="AY432" s="198" t="s">
        <v>140</v>
      </c>
    </row>
    <row r="433" s="14" customFormat="1">
      <c r="A433" s="14"/>
      <c r="B433" s="204"/>
      <c r="C433" s="14"/>
      <c r="D433" s="192" t="s">
        <v>150</v>
      </c>
      <c r="E433" s="205" t="s">
        <v>1</v>
      </c>
      <c r="F433" s="206" t="s">
        <v>442</v>
      </c>
      <c r="G433" s="14"/>
      <c r="H433" s="207">
        <v>4878.0699999999997</v>
      </c>
      <c r="I433" s="208"/>
      <c r="J433" s="14"/>
      <c r="K433" s="14"/>
      <c r="L433" s="204"/>
      <c r="M433" s="209"/>
      <c r="N433" s="210"/>
      <c r="O433" s="210"/>
      <c r="P433" s="210"/>
      <c r="Q433" s="210"/>
      <c r="R433" s="210"/>
      <c r="S433" s="210"/>
      <c r="T433" s="211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05" t="s">
        <v>150</v>
      </c>
      <c r="AU433" s="205" t="s">
        <v>92</v>
      </c>
      <c r="AV433" s="14" t="s">
        <v>92</v>
      </c>
      <c r="AW433" s="14" t="s">
        <v>36</v>
      </c>
      <c r="AX433" s="14" t="s">
        <v>83</v>
      </c>
      <c r="AY433" s="205" t="s">
        <v>140</v>
      </c>
    </row>
    <row r="434" s="15" customFormat="1">
      <c r="A434" s="15"/>
      <c r="B434" s="212"/>
      <c r="C434" s="15"/>
      <c r="D434" s="192" t="s">
        <v>150</v>
      </c>
      <c r="E434" s="213" t="s">
        <v>1</v>
      </c>
      <c r="F434" s="214" t="s">
        <v>153</v>
      </c>
      <c r="G434" s="15"/>
      <c r="H434" s="215">
        <v>4878.0699999999997</v>
      </c>
      <c r="I434" s="216"/>
      <c r="J434" s="15"/>
      <c r="K434" s="15"/>
      <c r="L434" s="212"/>
      <c r="M434" s="230"/>
      <c r="N434" s="231"/>
      <c r="O434" s="231"/>
      <c r="P434" s="231"/>
      <c r="Q434" s="231"/>
      <c r="R434" s="231"/>
      <c r="S434" s="231"/>
      <c r="T434" s="232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13" t="s">
        <v>150</v>
      </c>
      <c r="AU434" s="213" t="s">
        <v>92</v>
      </c>
      <c r="AV434" s="15" t="s">
        <v>147</v>
      </c>
      <c r="AW434" s="15" t="s">
        <v>36</v>
      </c>
      <c r="AX434" s="15" t="s">
        <v>90</v>
      </c>
      <c r="AY434" s="213" t="s">
        <v>140</v>
      </c>
    </row>
    <row r="435" s="2" customFormat="1" ht="6.96" customHeight="1">
      <c r="A435" s="37"/>
      <c r="B435" s="59"/>
      <c r="C435" s="60"/>
      <c r="D435" s="60"/>
      <c r="E435" s="60"/>
      <c r="F435" s="60"/>
      <c r="G435" s="60"/>
      <c r="H435" s="60"/>
      <c r="I435" s="60"/>
      <c r="J435" s="60"/>
      <c r="K435" s="60"/>
      <c r="L435" s="38"/>
      <c r="M435" s="37"/>
      <c r="O435" s="37"/>
      <c r="P435" s="37"/>
      <c r="Q435" s="37"/>
      <c r="R435" s="37"/>
      <c r="S435" s="37"/>
      <c r="T435" s="37"/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</row>
  </sheetData>
  <autoFilter ref="C125:K43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92</v>
      </c>
    </row>
    <row r="4" s="1" customFormat="1" ht="24.96" customHeight="1">
      <c r="B4" s="21"/>
      <c r="D4" s="22" t="s">
        <v>107</v>
      </c>
      <c r="L4" s="21"/>
      <c r="M4" s="127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8" t="str">
        <f>'Rekapitulace stavby'!K6</f>
        <v>Vedlejší polní cesta HC2BC v k.ú. Štítary u Krásné</v>
      </c>
      <c r="F7" s="31"/>
      <c r="G7" s="31"/>
      <c r="H7" s="31"/>
      <c r="L7" s="21"/>
    </row>
    <row r="8" s="1" customFormat="1" ht="12" customHeight="1">
      <c r="B8" s="21"/>
      <c r="D8" s="31" t="s">
        <v>108</v>
      </c>
      <c r="L8" s="21"/>
    </row>
    <row r="9" s="2" customFormat="1" ht="16.5" customHeight="1">
      <c r="A9" s="37"/>
      <c r="B9" s="38"/>
      <c r="C9" s="37"/>
      <c r="D9" s="37"/>
      <c r="E9" s="128" t="s">
        <v>109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110</v>
      </c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6" t="s">
        <v>443</v>
      </c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18</v>
      </c>
      <c r="E13" s="37"/>
      <c r="F13" s="26" t="s">
        <v>1</v>
      </c>
      <c r="G13" s="37"/>
      <c r="H13" s="37"/>
      <c r="I13" s="31" t="s">
        <v>19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20</v>
      </c>
      <c r="E14" s="37"/>
      <c r="F14" s="26" t="s">
        <v>112</v>
      </c>
      <c r="G14" s="37"/>
      <c r="H14" s="37"/>
      <c r="I14" s="31" t="s">
        <v>22</v>
      </c>
      <c r="J14" s="68" t="str">
        <f>'Rekapitulace stavby'!AN8</f>
        <v>7. 2. 2023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24</v>
      </c>
      <c r="E16" s="37"/>
      <c r="F16" s="37"/>
      <c r="G16" s="37"/>
      <c r="H16" s="37"/>
      <c r="I16" s="31" t="s">
        <v>25</v>
      </c>
      <c r="J16" s="26" t="s">
        <v>26</v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">
        <v>27</v>
      </c>
      <c r="F17" s="37"/>
      <c r="G17" s="37"/>
      <c r="H17" s="37"/>
      <c r="I17" s="31" t="s">
        <v>28</v>
      </c>
      <c r="J17" s="26" t="s">
        <v>29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30</v>
      </c>
      <c r="E19" s="37"/>
      <c r="F19" s="37"/>
      <c r="G19" s="37"/>
      <c r="H19" s="37"/>
      <c r="I19" s="31" t="s">
        <v>25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28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32</v>
      </c>
      <c r="E22" s="37"/>
      <c r="F22" s="37"/>
      <c r="G22" s="37"/>
      <c r="H22" s="37"/>
      <c r="I22" s="31" t="s">
        <v>25</v>
      </c>
      <c r="J22" s="26" t="s">
        <v>33</v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">
        <v>34</v>
      </c>
      <c r="F23" s="37"/>
      <c r="G23" s="37"/>
      <c r="H23" s="37"/>
      <c r="I23" s="31" t="s">
        <v>28</v>
      </c>
      <c r="J23" s="26" t="s">
        <v>35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37</v>
      </c>
      <c r="E25" s="37"/>
      <c r="F25" s="37"/>
      <c r="G25" s="37"/>
      <c r="H25" s="37"/>
      <c r="I25" s="31" t="s">
        <v>25</v>
      </c>
      <c r="J25" s="26" t="s">
        <v>38</v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">
        <v>113</v>
      </c>
      <c r="F26" s="37"/>
      <c r="G26" s="37"/>
      <c r="H26" s="37"/>
      <c r="I26" s="31" t="s">
        <v>28</v>
      </c>
      <c r="J26" s="26" t="s">
        <v>40</v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41</v>
      </c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29"/>
      <c r="B29" s="130"/>
      <c r="C29" s="129"/>
      <c r="D29" s="129"/>
      <c r="E29" s="35" t="s">
        <v>1</v>
      </c>
      <c r="F29" s="35"/>
      <c r="G29" s="35"/>
      <c r="H29" s="35"/>
      <c r="I29" s="129"/>
      <c r="J29" s="129"/>
      <c r="K29" s="129"/>
      <c r="L29" s="131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2" t="s">
        <v>43</v>
      </c>
      <c r="E32" s="37"/>
      <c r="F32" s="37"/>
      <c r="G32" s="37"/>
      <c r="H32" s="37"/>
      <c r="I32" s="37"/>
      <c r="J32" s="95">
        <f>ROUND(J127, 2)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45</v>
      </c>
      <c r="G34" s="37"/>
      <c r="H34" s="37"/>
      <c r="I34" s="42" t="s">
        <v>44</v>
      </c>
      <c r="J34" s="42" t="s">
        <v>46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3" t="s">
        <v>47</v>
      </c>
      <c r="E35" s="31" t="s">
        <v>48</v>
      </c>
      <c r="F35" s="134">
        <f>ROUND((SUM(BE127:BE267)),  2)</f>
        <v>0</v>
      </c>
      <c r="G35" s="37"/>
      <c r="H35" s="37"/>
      <c r="I35" s="135">
        <v>0.20999999999999999</v>
      </c>
      <c r="J35" s="134">
        <f>ROUND(((SUM(BE127:BE267))*I35),  2)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49</v>
      </c>
      <c r="F36" s="134">
        <f>ROUND((SUM(BF127:BF267)),  2)</f>
        <v>0</v>
      </c>
      <c r="G36" s="37"/>
      <c r="H36" s="37"/>
      <c r="I36" s="135">
        <v>0.14999999999999999</v>
      </c>
      <c r="J36" s="134">
        <f>ROUND(((SUM(BF127:BF267))*I36),  2)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50</v>
      </c>
      <c r="F37" s="134">
        <f>ROUND((SUM(BG127:BG267)),  2)</f>
        <v>0</v>
      </c>
      <c r="G37" s="37"/>
      <c r="H37" s="37"/>
      <c r="I37" s="135">
        <v>0.20999999999999999</v>
      </c>
      <c r="J37" s="134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51</v>
      </c>
      <c r="F38" s="134">
        <f>ROUND((SUM(BH127:BH267)),  2)</f>
        <v>0</v>
      </c>
      <c r="G38" s="37"/>
      <c r="H38" s="37"/>
      <c r="I38" s="135">
        <v>0.14999999999999999</v>
      </c>
      <c r="J38" s="134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52</v>
      </c>
      <c r="F39" s="134">
        <f>ROUND((SUM(BI127:BI267)),  2)</f>
        <v>0</v>
      </c>
      <c r="G39" s="37"/>
      <c r="H39" s="37"/>
      <c r="I39" s="135">
        <v>0</v>
      </c>
      <c r="J39" s="134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6"/>
      <c r="D41" s="137" t="s">
        <v>53</v>
      </c>
      <c r="E41" s="80"/>
      <c r="F41" s="80"/>
      <c r="G41" s="138" t="s">
        <v>54</v>
      </c>
      <c r="H41" s="139" t="s">
        <v>55</v>
      </c>
      <c r="I41" s="80"/>
      <c r="J41" s="140">
        <f>SUM(J32:J39)</f>
        <v>0</v>
      </c>
      <c r="K41" s="141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56</v>
      </c>
      <c r="E50" s="56"/>
      <c r="F50" s="56"/>
      <c r="G50" s="55" t="s">
        <v>57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58</v>
      </c>
      <c r="E61" s="40"/>
      <c r="F61" s="142" t="s">
        <v>59</v>
      </c>
      <c r="G61" s="57" t="s">
        <v>58</v>
      </c>
      <c r="H61" s="40"/>
      <c r="I61" s="40"/>
      <c r="J61" s="143" t="s">
        <v>59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60</v>
      </c>
      <c r="E65" s="58"/>
      <c r="F65" s="58"/>
      <c r="G65" s="55" t="s">
        <v>61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58</v>
      </c>
      <c r="E76" s="40"/>
      <c r="F76" s="142" t="s">
        <v>59</v>
      </c>
      <c r="G76" s="57" t="s">
        <v>58</v>
      </c>
      <c r="H76" s="40"/>
      <c r="I76" s="40"/>
      <c r="J76" s="143" t="s">
        <v>59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114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8" t="str">
        <f>E7</f>
        <v>Vedlejší polní cesta HC2BC v k.ú. Štítary u Krásné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108</v>
      </c>
      <c r="L86" s="21"/>
    </row>
    <row r="87" s="2" customFormat="1" ht="16.5" customHeight="1">
      <c r="A87" s="37"/>
      <c r="B87" s="38"/>
      <c r="C87" s="37"/>
      <c r="D87" s="37"/>
      <c r="E87" s="128" t="s">
        <v>109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110</v>
      </c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>SO104.B - PROPUSTEK DN500</v>
      </c>
      <c r="F89" s="37"/>
      <c r="G89" s="37"/>
      <c r="H89" s="37"/>
      <c r="I89" s="37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7"/>
      <c r="E91" s="37"/>
      <c r="F91" s="26" t="str">
        <f>F14</f>
        <v>Šťítary u Krásné</v>
      </c>
      <c r="G91" s="37"/>
      <c r="H91" s="37"/>
      <c r="I91" s="31" t="s">
        <v>22</v>
      </c>
      <c r="J91" s="68" t="str">
        <f>IF(J14="","",J14)</f>
        <v>7. 2. 2023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25.65" customHeight="1">
      <c r="A93" s="37"/>
      <c r="B93" s="38"/>
      <c r="C93" s="31" t="s">
        <v>24</v>
      </c>
      <c r="D93" s="37"/>
      <c r="E93" s="37"/>
      <c r="F93" s="26" t="str">
        <f>E17</f>
        <v>ČR - Státní pozemkový úřad</v>
      </c>
      <c r="G93" s="37"/>
      <c r="H93" s="37"/>
      <c r="I93" s="31" t="s">
        <v>32</v>
      </c>
      <c r="J93" s="35" t="str">
        <f>E23</f>
        <v>GEOREAL spol. s r.o.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30</v>
      </c>
      <c r="D94" s="37"/>
      <c r="E94" s="37"/>
      <c r="F94" s="26" t="str">
        <f>IF(E20="","",E20)</f>
        <v>Vyplň údaj</v>
      </c>
      <c r="G94" s="37"/>
      <c r="H94" s="37"/>
      <c r="I94" s="31" t="s">
        <v>37</v>
      </c>
      <c r="J94" s="35" t="str">
        <f>E26</f>
        <v>DRS stavební s.r.o.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4" t="s">
        <v>115</v>
      </c>
      <c r="D96" s="136"/>
      <c r="E96" s="136"/>
      <c r="F96" s="136"/>
      <c r="G96" s="136"/>
      <c r="H96" s="136"/>
      <c r="I96" s="136"/>
      <c r="J96" s="145" t="s">
        <v>116</v>
      </c>
      <c r="K96" s="136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6" t="s">
        <v>117</v>
      </c>
      <c r="D98" s="37"/>
      <c r="E98" s="37"/>
      <c r="F98" s="37"/>
      <c r="G98" s="37"/>
      <c r="H98" s="37"/>
      <c r="I98" s="37"/>
      <c r="J98" s="95">
        <f>J127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118</v>
      </c>
    </row>
    <row r="99" s="9" customFormat="1" ht="24.96" customHeight="1">
      <c r="A99" s="9"/>
      <c r="B99" s="147"/>
      <c r="C99" s="9"/>
      <c r="D99" s="148" t="s">
        <v>444</v>
      </c>
      <c r="E99" s="149"/>
      <c r="F99" s="149"/>
      <c r="G99" s="149"/>
      <c r="H99" s="149"/>
      <c r="I99" s="149"/>
      <c r="J99" s="150">
        <f>J128</f>
        <v>0</v>
      </c>
      <c r="K99" s="9"/>
      <c r="L99" s="14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47"/>
      <c r="C100" s="9"/>
      <c r="D100" s="148" t="s">
        <v>445</v>
      </c>
      <c r="E100" s="149"/>
      <c r="F100" s="149"/>
      <c r="G100" s="149"/>
      <c r="H100" s="149"/>
      <c r="I100" s="149"/>
      <c r="J100" s="150">
        <f>J171</f>
        <v>0</v>
      </c>
      <c r="K100" s="9"/>
      <c r="L100" s="147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47"/>
      <c r="C101" s="9"/>
      <c r="D101" s="148" t="s">
        <v>446</v>
      </c>
      <c r="E101" s="149"/>
      <c r="F101" s="149"/>
      <c r="G101" s="149"/>
      <c r="H101" s="149"/>
      <c r="I101" s="149"/>
      <c r="J101" s="150">
        <f>J241</f>
        <v>0</v>
      </c>
      <c r="K101" s="9"/>
      <c r="L101" s="147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47"/>
      <c r="C102" s="9"/>
      <c r="D102" s="148" t="s">
        <v>447</v>
      </c>
      <c r="E102" s="149"/>
      <c r="F102" s="149"/>
      <c r="G102" s="149"/>
      <c r="H102" s="149"/>
      <c r="I102" s="149"/>
      <c r="J102" s="150">
        <f>J250</f>
        <v>0</v>
      </c>
      <c r="K102" s="9"/>
      <c r="L102" s="147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51"/>
      <c r="C103" s="10"/>
      <c r="D103" s="152" t="s">
        <v>124</v>
      </c>
      <c r="E103" s="153"/>
      <c r="F103" s="153"/>
      <c r="G103" s="153"/>
      <c r="H103" s="153"/>
      <c r="I103" s="153"/>
      <c r="J103" s="154">
        <f>J255</f>
        <v>0</v>
      </c>
      <c r="K103" s="10"/>
      <c r="L103" s="15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47"/>
      <c r="C104" s="9"/>
      <c r="D104" s="148" t="s">
        <v>119</v>
      </c>
      <c r="E104" s="149"/>
      <c r="F104" s="149"/>
      <c r="G104" s="149"/>
      <c r="H104" s="149"/>
      <c r="I104" s="149"/>
      <c r="J104" s="150">
        <f>J261</f>
        <v>0</v>
      </c>
      <c r="K104" s="9"/>
      <c r="L104" s="147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51"/>
      <c r="C105" s="10"/>
      <c r="D105" s="152" t="s">
        <v>121</v>
      </c>
      <c r="E105" s="153"/>
      <c r="F105" s="153"/>
      <c r="G105" s="153"/>
      <c r="H105" s="153"/>
      <c r="I105" s="153"/>
      <c r="J105" s="154">
        <f>J262</f>
        <v>0</v>
      </c>
      <c r="K105" s="10"/>
      <c r="L105" s="15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7"/>
      <c r="D106" s="37"/>
      <c r="E106" s="37"/>
      <c r="F106" s="37"/>
      <c r="G106" s="37"/>
      <c r="H106" s="37"/>
      <c r="I106" s="37"/>
      <c r="J106" s="37"/>
      <c r="K106" s="37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59"/>
      <c r="C107" s="60"/>
      <c r="D107" s="60"/>
      <c r="E107" s="60"/>
      <c r="F107" s="60"/>
      <c r="G107" s="60"/>
      <c r="H107" s="60"/>
      <c r="I107" s="60"/>
      <c r="J107" s="60"/>
      <c r="K107" s="60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1"/>
      <c r="C111" s="62"/>
      <c r="D111" s="62"/>
      <c r="E111" s="62"/>
      <c r="F111" s="62"/>
      <c r="G111" s="62"/>
      <c r="H111" s="62"/>
      <c r="I111" s="62"/>
      <c r="J111" s="62"/>
      <c r="K111" s="62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125</v>
      </c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7"/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7"/>
      <c r="D115" s="37"/>
      <c r="E115" s="128" t="str">
        <f>E7</f>
        <v>Vedlejší polní cesta HC2BC v k.ú. Štítary u Krásné</v>
      </c>
      <c r="F115" s="31"/>
      <c r="G115" s="31"/>
      <c r="H115" s="31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" customFormat="1" ht="12" customHeight="1">
      <c r="B116" s="21"/>
      <c r="C116" s="31" t="s">
        <v>108</v>
      </c>
      <c r="L116" s="21"/>
    </row>
    <row r="117" s="2" customFormat="1" ht="16.5" customHeight="1">
      <c r="A117" s="37"/>
      <c r="B117" s="38"/>
      <c r="C117" s="37"/>
      <c r="D117" s="37"/>
      <c r="E117" s="128" t="s">
        <v>109</v>
      </c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110</v>
      </c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7"/>
      <c r="D119" s="37"/>
      <c r="E119" s="66" t="str">
        <f>E11</f>
        <v>SO104.B - PROPUSTEK DN500</v>
      </c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7"/>
      <c r="D120" s="37"/>
      <c r="E120" s="37"/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20</v>
      </c>
      <c r="D121" s="37"/>
      <c r="E121" s="37"/>
      <c r="F121" s="26" t="str">
        <f>F14</f>
        <v>Šťítary u Krásné</v>
      </c>
      <c r="G121" s="37"/>
      <c r="H121" s="37"/>
      <c r="I121" s="31" t="s">
        <v>22</v>
      </c>
      <c r="J121" s="68" t="str">
        <f>IF(J14="","",J14)</f>
        <v>7. 2. 2023</v>
      </c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7"/>
      <c r="D122" s="37"/>
      <c r="E122" s="37"/>
      <c r="F122" s="37"/>
      <c r="G122" s="37"/>
      <c r="H122" s="37"/>
      <c r="I122" s="37"/>
      <c r="J122" s="37"/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25.65" customHeight="1">
      <c r="A123" s="37"/>
      <c r="B123" s="38"/>
      <c r="C123" s="31" t="s">
        <v>24</v>
      </c>
      <c r="D123" s="37"/>
      <c r="E123" s="37"/>
      <c r="F123" s="26" t="str">
        <f>E17</f>
        <v>ČR - Státní pozemkový úřad</v>
      </c>
      <c r="G123" s="37"/>
      <c r="H123" s="37"/>
      <c r="I123" s="31" t="s">
        <v>32</v>
      </c>
      <c r="J123" s="35" t="str">
        <f>E23</f>
        <v>GEOREAL spol. s r.o.</v>
      </c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30</v>
      </c>
      <c r="D124" s="37"/>
      <c r="E124" s="37"/>
      <c r="F124" s="26" t="str">
        <f>IF(E20="","",E20)</f>
        <v>Vyplň údaj</v>
      </c>
      <c r="G124" s="37"/>
      <c r="H124" s="37"/>
      <c r="I124" s="31" t="s">
        <v>37</v>
      </c>
      <c r="J124" s="35" t="str">
        <f>E26</f>
        <v>DRS stavební s.r.o.</v>
      </c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0.32" customHeight="1">
      <c r="A125" s="37"/>
      <c r="B125" s="38"/>
      <c r="C125" s="37"/>
      <c r="D125" s="37"/>
      <c r="E125" s="37"/>
      <c r="F125" s="37"/>
      <c r="G125" s="37"/>
      <c r="H125" s="37"/>
      <c r="I125" s="37"/>
      <c r="J125" s="37"/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11" customFormat="1" ht="29.28" customHeight="1">
      <c r="A126" s="155"/>
      <c r="B126" s="156"/>
      <c r="C126" s="157" t="s">
        <v>126</v>
      </c>
      <c r="D126" s="158" t="s">
        <v>68</v>
      </c>
      <c r="E126" s="158" t="s">
        <v>64</v>
      </c>
      <c r="F126" s="158" t="s">
        <v>65</v>
      </c>
      <c r="G126" s="158" t="s">
        <v>127</v>
      </c>
      <c r="H126" s="158" t="s">
        <v>128</v>
      </c>
      <c r="I126" s="158" t="s">
        <v>129</v>
      </c>
      <c r="J126" s="158" t="s">
        <v>116</v>
      </c>
      <c r="K126" s="159" t="s">
        <v>130</v>
      </c>
      <c r="L126" s="160"/>
      <c r="M126" s="85" t="s">
        <v>1</v>
      </c>
      <c r="N126" s="86" t="s">
        <v>47</v>
      </c>
      <c r="O126" s="86" t="s">
        <v>131</v>
      </c>
      <c r="P126" s="86" t="s">
        <v>132</v>
      </c>
      <c r="Q126" s="86" t="s">
        <v>133</v>
      </c>
      <c r="R126" s="86" t="s">
        <v>134</v>
      </c>
      <c r="S126" s="86" t="s">
        <v>135</v>
      </c>
      <c r="T126" s="87" t="s">
        <v>136</v>
      </c>
      <c r="U126" s="155"/>
      <c r="V126" s="155"/>
      <c r="W126" s="155"/>
      <c r="X126" s="155"/>
      <c r="Y126" s="155"/>
      <c r="Z126" s="155"/>
      <c r="AA126" s="155"/>
      <c r="AB126" s="155"/>
      <c r="AC126" s="155"/>
      <c r="AD126" s="155"/>
      <c r="AE126" s="155"/>
    </row>
    <row r="127" s="2" customFormat="1" ht="22.8" customHeight="1">
      <c r="A127" s="37"/>
      <c r="B127" s="38"/>
      <c r="C127" s="92" t="s">
        <v>137</v>
      </c>
      <c r="D127" s="37"/>
      <c r="E127" s="37"/>
      <c r="F127" s="37"/>
      <c r="G127" s="37"/>
      <c r="H127" s="37"/>
      <c r="I127" s="37"/>
      <c r="J127" s="161">
        <f>BK127</f>
        <v>0</v>
      </c>
      <c r="K127" s="37"/>
      <c r="L127" s="38"/>
      <c r="M127" s="88"/>
      <c r="N127" s="72"/>
      <c r="O127" s="89"/>
      <c r="P127" s="162">
        <f>P128+P171+P241+P250+P261</f>
        <v>0</v>
      </c>
      <c r="Q127" s="89"/>
      <c r="R127" s="162">
        <f>R128+R171+R241+R250+R261</f>
        <v>57.596065860000003</v>
      </c>
      <c r="S127" s="89"/>
      <c r="T127" s="163">
        <f>T128+T171+T241+T250+T261</f>
        <v>2.0369999999999999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8" t="s">
        <v>82</v>
      </c>
      <c r="AU127" s="18" t="s">
        <v>118</v>
      </c>
      <c r="BK127" s="164">
        <f>BK128+BK171+BK241+BK250+BK261</f>
        <v>0</v>
      </c>
    </row>
    <row r="128" s="12" customFormat="1" ht="25.92" customHeight="1">
      <c r="A128" s="12"/>
      <c r="B128" s="165"/>
      <c r="C128" s="12"/>
      <c r="D128" s="166" t="s">
        <v>82</v>
      </c>
      <c r="E128" s="167" t="s">
        <v>90</v>
      </c>
      <c r="F128" s="167" t="s">
        <v>141</v>
      </c>
      <c r="G128" s="12"/>
      <c r="H128" s="12"/>
      <c r="I128" s="168"/>
      <c r="J128" s="169">
        <f>BK128</f>
        <v>0</v>
      </c>
      <c r="K128" s="12"/>
      <c r="L128" s="165"/>
      <c r="M128" s="170"/>
      <c r="N128" s="171"/>
      <c r="O128" s="171"/>
      <c r="P128" s="172">
        <f>SUM(P129:P170)</f>
        <v>0</v>
      </c>
      <c r="Q128" s="171"/>
      <c r="R128" s="172">
        <f>SUM(R129:R170)</f>
        <v>0.035000000000000003</v>
      </c>
      <c r="S128" s="171"/>
      <c r="T128" s="173">
        <f>SUM(T129:T170)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66" t="s">
        <v>90</v>
      </c>
      <c r="AT128" s="174" t="s">
        <v>82</v>
      </c>
      <c r="AU128" s="174" t="s">
        <v>83</v>
      </c>
      <c r="AY128" s="166" t="s">
        <v>140</v>
      </c>
      <c r="BK128" s="175">
        <f>SUM(BK129:BK170)</f>
        <v>0</v>
      </c>
    </row>
    <row r="129" s="2" customFormat="1" ht="21.75" customHeight="1">
      <c r="A129" s="37"/>
      <c r="B129" s="178"/>
      <c r="C129" s="179" t="s">
        <v>90</v>
      </c>
      <c r="D129" s="179" t="s">
        <v>142</v>
      </c>
      <c r="E129" s="180" t="s">
        <v>448</v>
      </c>
      <c r="F129" s="181" t="s">
        <v>449</v>
      </c>
      <c r="G129" s="182" t="s">
        <v>243</v>
      </c>
      <c r="H129" s="183">
        <v>24.475999999999999</v>
      </c>
      <c r="I129" s="184"/>
      <c r="J129" s="185">
        <f>ROUND(I129*H129,2)</f>
        <v>0</v>
      </c>
      <c r="K129" s="181" t="s">
        <v>146</v>
      </c>
      <c r="L129" s="38"/>
      <c r="M129" s="186" t="s">
        <v>1</v>
      </c>
      <c r="N129" s="187" t="s">
        <v>48</v>
      </c>
      <c r="O129" s="76"/>
      <c r="P129" s="188">
        <f>O129*H129</f>
        <v>0</v>
      </c>
      <c r="Q129" s="188">
        <v>0</v>
      </c>
      <c r="R129" s="188">
        <f>Q129*H129</f>
        <v>0</v>
      </c>
      <c r="S129" s="188">
        <v>0</v>
      </c>
      <c r="T129" s="18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90" t="s">
        <v>147</v>
      </c>
      <c r="AT129" s="190" t="s">
        <v>142</v>
      </c>
      <c r="AU129" s="190" t="s">
        <v>90</v>
      </c>
      <c r="AY129" s="18" t="s">
        <v>140</v>
      </c>
      <c r="BE129" s="191">
        <f>IF(N129="základní",J129,0)</f>
        <v>0</v>
      </c>
      <c r="BF129" s="191">
        <f>IF(N129="snížená",J129,0)</f>
        <v>0</v>
      </c>
      <c r="BG129" s="191">
        <f>IF(N129="zákl. přenesená",J129,0)</f>
        <v>0</v>
      </c>
      <c r="BH129" s="191">
        <f>IF(N129="sníž. přenesená",J129,0)</f>
        <v>0</v>
      </c>
      <c r="BI129" s="191">
        <f>IF(N129="nulová",J129,0)</f>
        <v>0</v>
      </c>
      <c r="BJ129" s="18" t="s">
        <v>90</v>
      </c>
      <c r="BK129" s="191">
        <f>ROUND(I129*H129,2)</f>
        <v>0</v>
      </c>
      <c r="BL129" s="18" t="s">
        <v>147</v>
      </c>
      <c r="BM129" s="190" t="s">
        <v>450</v>
      </c>
    </row>
    <row r="130" s="2" customFormat="1">
      <c r="A130" s="37"/>
      <c r="B130" s="38"/>
      <c r="C130" s="37"/>
      <c r="D130" s="192" t="s">
        <v>149</v>
      </c>
      <c r="E130" s="37"/>
      <c r="F130" s="193" t="s">
        <v>449</v>
      </c>
      <c r="G130" s="37"/>
      <c r="H130" s="37"/>
      <c r="I130" s="194"/>
      <c r="J130" s="37"/>
      <c r="K130" s="37"/>
      <c r="L130" s="38"/>
      <c r="M130" s="195"/>
      <c r="N130" s="196"/>
      <c r="O130" s="76"/>
      <c r="P130" s="76"/>
      <c r="Q130" s="76"/>
      <c r="R130" s="76"/>
      <c r="S130" s="76"/>
      <c r="T130" s="7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8" t="s">
        <v>149</v>
      </c>
      <c r="AU130" s="18" t="s">
        <v>90</v>
      </c>
    </row>
    <row r="131" s="13" customFormat="1">
      <c r="A131" s="13"/>
      <c r="B131" s="197"/>
      <c r="C131" s="13"/>
      <c r="D131" s="192" t="s">
        <v>150</v>
      </c>
      <c r="E131" s="198" t="s">
        <v>1</v>
      </c>
      <c r="F131" s="199" t="s">
        <v>451</v>
      </c>
      <c r="G131" s="13"/>
      <c r="H131" s="198" t="s">
        <v>1</v>
      </c>
      <c r="I131" s="200"/>
      <c r="J131" s="13"/>
      <c r="K131" s="13"/>
      <c r="L131" s="197"/>
      <c r="M131" s="201"/>
      <c r="N131" s="202"/>
      <c r="O131" s="202"/>
      <c r="P131" s="202"/>
      <c r="Q131" s="202"/>
      <c r="R131" s="202"/>
      <c r="S131" s="202"/>
      <c r="T131" s="20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98" t="s">
        <v>150</v>
      </c>
      <c r="AU131" s="198" t="s">
        <v>90</v>
      </c>
      <c r="AV131" s="13" t="s">
        <v>90</v>
      </c>
      <c r="AW131" s="13" t="s">
        <v>36</v>
      </c>
      <c r="AX131" s="13" t="s">
        <v>83</v>
      </c>
      <c r="AY131" s="198" t="s">
        <v>140</v>
      </c>
    </row>
    <row r="132" s="14" customFormat="1">
      <c r="A132" s="14"/>
      <c r="B132" s="204"/>
      <c r="C132" s="14"/>
      <c r="D132" s="192" t="s">
        <v>150</v>
      </c>
      <c r="E132" s="205" t="s">
        <v>1</v>
      </c>
      <c r="F132" s="206" t="s">
        <v>452</v>
      </c>
      <c r="G132" s="14"/>
      <c r="H132" s="207">
        <v>24.475999999999999</v>
      </c>
      <c r="I132" s="208"/>
      <c r="J132" s="14"/>
      <c r="K132" s="14"/>
      <c r="L132" s="204"/>
      <c r="M132" s="209"/>
      <c r="N132" s="210"/>
      <c r="O132" s="210"/>
      <c r="P132" s="210"/>
      <c r="Q132" s="210"/>
      <c r="R132" s="210"/>
      <c r="S132" s="210"/>
      <c r="T132" s="21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05" t="s">
        <v>150</v>
      </c>
      <c r="AU132" s="205" t="s">
        <v>90</v>
      </c>
      <c r="AV132" s="14" t="s">
        <v>92</v>
      </c>
      <c r="AW132" s="14" t="s">
        <v>36</v>
      </c>
      <c r="AX132" s="14" t="s">
        <v>83</v>
      </c>
      <c r="AY132" s="205" t="s">
        <v>140</v>
      </c>
    </row>
    <row r="133" s="15" customFormat="1">
      <c r="A133" s="15"/>
      <c r="B133" s="212"/>
      <c r="C133" s="15"/>
      <c r="D133" s="192" t="s">
        <v>150</v>
      </c>
      <c r="E133" s="213" t="s">
        <v>1</v>
      </c>
      <c r="F133" s="214" t="s">
        <v>153</v>
      </c>
      <c r="G133" s="15"/>
      <c r="H133" s="215">
        <v>24.475999999999999</v>
      </c>
      <c r="I133" s="216"/>
      <c r="J133" s="15"/>
      <c r="K133" s="15"/>
      <c r="L133" s="212"/>
      <c r="M133" s="217"/>
      <c r="N133" s="218"/>
      <c r="O133" s="218"/>
      <c r="P133" s="218"/>
      <c r="Q133" s="218"/>
      <c r="R133" s="218"/>
      <c r="S133" s="218"/>
      <c r="T133" s="219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13" t="s">
        <v>150</v>
      </c>
      <c r="AU133" s="213" t="s">
        <v>90</v>
      </c>
      <c r="AV133" s="15" t="s">
        <v>147</v>
      </c>
      <c r="AW133" s="15" t="s">
        <v>36</v>
      </c>
      <c r="AX133" s="15" t="s">
        <v>90</v>
      </c>
      <c r="AY133" s="213" t="s">
        <v>140</v>
      </c>
    </row>
    <row r="134" s="2" customFormat="1" ht="24.15" customHeight="1">
      <c r="A134" s="37"/>
      <c r="B134" s="178"/>
      <c r="C134" s="179" t="s">
        <v>92</v>
      </c>
      <c r="D134" s="179" t="s">
        <v>142</v>
      </c>
      <c r="E134" s="180" t="s">
        <v>453</v>
      </c>
      <c r="F134" s="181" t="s">
        <v>454</v>
      </c>
      <c r="G134" s="182" t="s">
        <v>243</v>
      </c>
      <c r="H134" s="183">
        <v>19.331</v>
      </c>
      <c r="I134" s="184"/>
      <c r="J134" s="185">
        <f>ROUND(I134*H134,2)</f>
        <v>0</v>
      </c>
      <c r="K134" s="181" t="s">
        <v>146</v>
      </c>
      <c r="L134" s="38"/>
      <c r="M134" s="186" t="s">
        <v>1</v>
      </c>
      <c r="N134" s="187" t="s">
        <v>48</v>
      </c>
      <c r="O134" s="76"/>
      <c r="P134" s="188">
        <f>O134*H134</f>
        <v>0</v>
      </c>
      <c r="Q134" s="188">
        <v>0</v>
      </c>
      <c r="R134" s="188">
        <f>Q134*H134</f>
        <v>0</v>
      </c>
      <c r="S134" s="188">
        <v>0</v>
      </c>
      <c r="T134" s="18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90" t="s">
        <v>147</v>
      </c>
      <c r="AT134" s="190" t="s">
        <v>142</v>
      </c>
      <c r="AU134" s="190" t="s">
        <v>90</v>
      </c>
      <c r="AY134" s="18" t="s">
        <v>140</v>
      </c>
      <c r="BE134" s="191">
        <f>IF(N134="základní",J134,0)</f>
        <v>0</v>
      </c>
      <c r="BF134" s="191">
        <f>IF(N134="snížená",J134,0)</f>
        <v>0</v>
      </c>
      <c r="BG134" s="191">
        <f>IF(N134="zákl. přenesená",J134,0)</f>
        <v>0</v>
      </c>
      <c r="BH134" s="191">
        <f>IF(N134="sníž. přenesená",J134,0)</f>
        <v>0</v>
      </c>
      <c r="BI134" s="191">
        <f>IF(N134="nulová",J134,0)</f>
        <v>0</v>
      </c>
      <c r="BJ134" s="18" t="s">
        <v>90</v>
      </c>
      <c r="BK134" s="191">
        <f>ROUND(I134*H134,2)</f>
        <v>0</v>
      </c>
      <c r="BL134" s="18" t="s">
        <v>147</v>
      </c>
      <c r="BM134" s="190" t="s">
        <v>455</v>
      </c>
    </row>
    <row r="135" s="2" customFormat="1">
      <c r="A135" s="37"/>
      <c r="B135" s="38"/>
      <c r="C135" s="37"/>
      <c r="D135" s="192" t="s">
        <v>149</v>
      </c>
      <c r="E135" s="37"/>
      <c r="F135" s="193" t="s">
        <v>454</v>
      </c>
      <c r="G135" s="37"/>
      <c r="H135" s="37"/>
      <c r="I135" s="194"/>
      <c r="J135" s="37"/>
      <c r="K135" s="37"/>
      <c r="L135" s="38"/>
      <c r="M135" s="195"/>
      <c r="N135" s="196"/>
      <c r="O135" s="76"/>
      <c r="P135" s="76"/>
      <c r="Q135" s="76"/>
      <c r="R135" s="76"/>
      <c r="S135" s="76"/>
      <c r="T135" s="7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8" t="s">
        <v>149</v>
      </c>
      <c r="AU135" s="18" t="s">
        <v>90</v>
      </c>
    </row>
    <row r="136" s="13" customFormat="1">
      <c r="A136" s="13"/>
      <c r="B136" s="197"/>
      <c r="C136" s="13"/>
      <c r="D136" s="192" t="s">
        <v>150</v>
      </c>
      <c r="E136" s="198" t="s">
        <v>1</v>
      </c>
      <c r="F136" s="199" t="s">
        <v>456</v>
      </c>
      <c r="G136" s="13"/>
      <c r="H136" s="198" t="s">
        <v>1</v>
      </c>
      <c r="I136" s="200"/>
      <c r="J136" s="13"/>
      <c r="K136" s="13"/>
      <c r="L136" s="197"/>
      <c r="M136" s="201"/>
      <c r="N136" s="202"/>
      <c r="O136" s="202"/>
      <c r="P136" s="202"/>
      <c r="Q136" s="202"/>
      <c r="R136" s="202"/>
      <c r="S136" s="202"/>
      <c r="T136" s="20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8" t="s">
        <v>150</v>
      </c>
      <c r="AU136" s="198" t="s">
        <v>90</v>
      </c>
      <c r="AV136" s="13" t="s">
        <v>90</v>
      </c>
      <c r="AW136" s="13" t="s">
        <v>36</v>
      </c>
      <c r="AX136" s="13" t="s">
        <v>83</v>
      </c>
      <c r="AY136" s="198" t="s">
        <v>140</v>
      </c>
    </row>
    <row r="137" s="14" customFormat="1">
      <c r="A137" s="14"/>
      <c r="B137" s="204"/>
      <c r="C137" s="14"/>
      <c r="D137" s="192" t="s">
        <v>150</v>
      </c>
      <c r="E137" s="205" t="s">
        <v>1</v>
      </c>
      <c r="F137" s="206" t="s">
        <v>457</v>
      </c>
      <c r="G137" s="14"/>
      <c r="H137" s="207">
        <v>19.331</v>
      </c>
      <c r="I137" s="208"/>
      <c r="J137" s="14"/>
      <c r="K137" s="14"/>
      <c r="L137" s="204"/>
      <c r="M137" s="209"/>
      <c r="N137" s="210"/>
      <c r="O137" s="210"/>
      <c r="P137" s="210"/>
      <c r="Q137" s="210"/>
      <c r="R137" s="210"/>
      <c r="S137" s="210"/>
      <c r="T137" s="21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05" t="s">
        <v>150</v>
      </c>
      <c r="AU137" s="205" t="s">
        <v>90</v>
      </c>
      <c r="AV137" s="14" t="s">
        <v>92</v>
      </c>
      <c r="AW137" s="14" t="s">
        <v>36</v>
      </c>
      <c r="AX137" s="14" t="s">
        <v>83</v>
      </c>
      <c r="AY137" s="205" t="s">
        <v>140</v>
      </c>
    </row>
    <row r="138" s="15" customFormat="1">
      <c r="A138" s="15"/>
      <c r="B138" s="212"/>
      <c r="C138" s="15"/>
      <c r="D138" s="192" t="s">
        <v>150</v>
      </c>
      <c r="E138" s="213" t="s">
        <v>1</v>
      </c>
      <c r="F138" s="214" t="s">
        <v>153</v>
      </c>
      <c r="G138" s="15"/>
      <c r="H138" s="215">
        <v>19.331</v>
      </c>
      <c r="I138" s="216"/>
      <c r="J138" s="15"/>
      <c r="K138" s="15"/>
      <c r="L138" s="212"/>
      <c r="M138" s="217"/>
      <c r="N138" s="218"/>
      <c r="O138" s="218"/>
      <c r="P138" s="218"/>
      <c r="Q138" s="218"/>
      <c r="R138" s="218"/>
      <c r="S138" s="218"/>
      <c r="T138" s="219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13" t="s">
        <v>150</v>
      </c>
      <c r="AU138" s="213" t="s">
        <v>90</v>
      </c>
      <c r="AV138" s="15" t="s">
        <v>147</v>
      </c>
      <c r="AW138" s="15" t="s">
        <v>36</v>
      </c>
      <c r="AX138" s="15" t="s">
        <v>90</v>
      </c>
      <c r="AY138" s="213" t="s">
        <v>140</v>
      </c>
    </row>
    <row r="139" s="2" customFormat="1" ht="16.5" customHeight="1">
      <c r="A139" s="37"/>
      <c r="B139" s="178"/>
      <c r="C139" s="220" t="s">
        <v>158</v>
      </c>
      <c r="D139" s="220" t="s">
        <v>326</v>
      </c>
      <c r="E139" s="221" t="s">
        <v>458</v>
      </c>
      <c r="F139" s="222" t="s">
        <v>459</v>
      </c>
      <c r="G139" s="223" t="s">
        <v>274</v>
      </c>
      <c r="H139" s="224">
        <v>0.035000000000000003</v>
      </c>
      <c r="I139" s="225"/>
      <c r="J139" s="226">
        <f>ROUND(I139*H139,2)</f>
        <v>0</v>
      </c>
      <c r="K139" s="222" t="s">
        <v>146</v>
      </c>
      <c r="L139" s="227"/>
      <c r="M139" s="228" t="s">
        <v>1</v>
      </c>
      <c r="N139" s="229" t="s">
        <v>48</v>
      </c>
      <c r="O139" s="76"/>
      <c r="P139" s="188">
        <f>O139*H139</f>
        <v>0</v>
      </c>
      <c r="Q139" s="188">
        <v>1</v>
      </c>
      <c r="R139" s="188">
        <f>Q139*H139</f>
        <v>0.035000000000000003</v>
      </c>
      <c r="S139" s="188">
        <v>0</v>
      </c>
      <c r="T139" s="18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90" t="s">
        <v>187</v>
      </c>
      <c r="AT139" s="190" t="s">
        <v>326</v>
      </c>
      <c r="AU139" s="190" t="s">
        <v>90</v>
      </c>
      <c r="AY139" s="18" t="s">
        <v>140</v>
      </c>
      <c r="BE139" s="191">
        <f>IF(N139="základní",J139,0)</f>
        <v>0</v>
      </c>
      <c r="BF139" s="191">
        <f>IF(N139="snížená",J139,0)</f>
        <v>0</v>
      </c>
      <c r="BG139" s="191">
        <f>IF(N139="zákl. přenesená",J139,0)</f>
        <v>0</v>
      </c>
      <c r="BH139" s="191">
        <f>IF(N139="sníž. přenesená",J139,0)</f>
        <v>0</v>
      </c>
      <c r="BI139" s="191">
        <f>IF(N139="nulová",J139,0)</f>
        <v>0</v>
      </c>
      <c r="BJ139" s="18" t="s">
        <v>90</v>
      </c>
      <c r="BK139" s="191">
        <f>ROUND(I139*H139,2)</f>
        <v>0</v>
      </c>
      <c r="BL139" s="18" t="s">
        <v>147</v>
      </c>
      <c r="BM139" s="190" t="s">
        <v>460</v>
      </c>
    </row>
    <row r="140" s="2" customFormat="1">
      <c r="A140" s="37"/>
      <c r="B140" s="38"/>
      <c r="C140" s="37"/>
      <c r="D140" s="192" t="s">
        <v>149</v>
      </c>
      <c r="E140" s="37"/>
      <c r="F140" s="193" t="s">
        <v>459</v>
      </c>
      <c r="G140" s="37"/>
      <c r="H140" s="37"/>
      <c r="I140" s="194"/>
      <c r="J140" s="37"/>
      <c r="K140" s="37"/>
      <c r="L140" s="38"/>
      <c r="M140" s="195"/>
      <c r="N140" s="196"/>
      <c r="O140" s="76"/>
      <c r="P140" s="76"/>
      <c r="Q140" s="76"/>
      <c r="R140" s="76"/>
      <c r="S140" s="76"/>
      <c r="T140" s="7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8" t="s">
        <v>149</v>
      </c>
      <c r="AU140" s="18" t="s">
        <v>90</v>
      </c>
    </row>
    <row r="141" s="14" customFormat="1">
      <c r="A141" s="14"/>
      <c r="B141" s="204"/>
      <c r="C141" s="14"/>
      <c r="D141" s="192" t="s">
        <v>150</v>
      </c>
      <c r="E141" s="205" t="s">
        <v>1</v>
      </c>
      <c r="F141" s="206" t="s">
        <v>461</v>
      </c>
      <c r="G141" s="14"/>
      <c r="H141" s="207">
        <v>0.035000000000000003</v>
      </c>
      <c r="I141" s="208"/>
      <c r="J141" s="14"/>
      <c r="K141" s="14"/>
      <c r="L141" s="204"/>
      <c r="M141" s="209"/>
      <c r="N141" s="210"/>
      <c r="O141" s="210"/>
      <c r="P141" s="210"/>
      <c r="Q141" s="210"/>
      <c r="R141" s="210"/>
      <c r="S141" s="210"/>
      <c r="T141" s="21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05" t="s">
        <v>150</v>
      </c>
      <c r="AU141" s="205" t="s">
        <v>90</v>
      </c>
      <c r="AV141" s="14" t="s">
        <v>92</v>
      </c>
      <c r="AW141" s="14" t="s">
        <v>36</v>
      </c>
      <c r="AX141" s="14" t="s">
        <v>83</v>
      </c>
      <c r="AY141" s="205" t="s">
        <v>140</v>
      </c>
    </row>
    <row r="142" s="15" customFormat="1">
      <c r="A142" s="15"/>
      <c r="B142" s="212"/>
      <c r="C142" s="15"/>
      <c r="D142" s="192" t="s">
        <v>150</v>
      </c>
      <c r="E142" s="213" t="s">
        <v>1</v>
      </c>
      <c r="F142" s="214" t="s">
        <v>153</v>
      </c>
      <c r="G142" s="15"/>
      <c r="H142" s="215">
        <v>0.035000000000000003</v>
      </c>
      <c r="I142" s="216"/>
      <c r="J142" s="15"/>
      <c r="K142" s="15"/>
      <c r="L142" s="212"/>
      <c r="M142" s="217"/>
      <c r="N142" s="218"/>
      <c r="O142" s="218"/>
      <c r="P142" s="218"/>
      <c r="Q142" s="218"/>
      <c r="R142" s="218"/>
      <c r="S142" s="218"/>
      <c r="T142" s="219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13" t="s">
        <v>150</v>
      </c>
      <c r="AU142" s="213" t="s">
        <v>90</v>
      </c>
      <c r="AV142" s="15" t="s">
        <v>147</v>
      </c>
      <c r="AW142" s="15" t="s">
        <v>36</v>
      </c>
      <c r="AX142" s="15" t="s">
        <v>90</v>
      </c>
      <c r="AY142" s="213" t="s">
        <v>140</v>
      </c>
    </row>
    <row r="143" s="2" customFormat="1" ht="16.5" customHeight="1">
      <c r="A143" s="37"/>
      <c r="B143" s="178"/>
      <c r="C143" s="179" t="s">
        <v>147</v>
      </c>
      <c r="D143" s="179" t="s">
        <v>142</v>
      </c>
      <c r="E143" s="180" t="s">
        <v>462</v>
      </c>
      <c r="F143" s="181" t="s">
        <v>463</v>
      </c>
      <c r="G143" s="182" t="s">
        <v>145</v>
      </c>
      <c r="H143" s="183">
        <v>42.619999999999997</v>
      </c>
      <c r="I143" s="184"/>
      <c r="J143" s="185">
        <f>ROUND(I143*H143,2)</f>
        <v>0</v>
      </c>
      <c r="K143" s="181" t="s">
        <v>1</v>
      </c>
      <c r="L143" s="38"/>
      <c r="M143" s="186" t="s">
        <v>1</v>
      </c>
      <c r="N143" s="187" t="s">
        <v>48</v>
      </c>
      <c r="O143" s="76"/>
      <c r="P143" s="188">
        <f>O143*H143</f>
        <v>0</v>
      </c>
      <c r="Q143" s="188">
        <v>0</v>
      </c>
      <c r="R143" s="188">
        <f>Q143*H143</f>
        <v>0</v>
      </c>
      <c r="S143" s="188">
        <v>0</v>
      </c>
      <c r="T143" s="18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90" t="s">
        <v>147</v>
      </c>
      <c r="AT143" s="190" t="s">
        <v>142</v>
      </c>
      <c r="AU143" s="190" t="s">
        <v>90</v>
      </c>
      <c r="AY143" s="18" t="s">
        <v>140</v>
      </c>
      <c r="BE143" s="191">
        <f>IF(N143="základní",J143,0)</f>
        <v>0</v>
      </c>
      <c r="BF143" s="191">
        <f>IF(N143="snížená",J143,0)</f>
        <v>0</v>
      </c>
      <c r="BG143" s="191">
        <f>IF(N143="zákl. přenesená",J143,0)</f>
        <v>0</v>
      </c>
      <c r="BH143" s="191">
        <f>IF(N143="sníž. přenesená",J143,0)</f>
        <v>0</v>
      </c>
      <c r="BI143" s="191">
        <f>IF(N143="nulová",J143,0)</f>
        <v>0</v>
      </c>
      <c r="BJ143" s="18" t="s">
        <v>90</v>
      </c>
      <c r="BK143" s="191">
        <f>ROUND(I143*H143,2)</f>
        <v>0</v>
      </c>
      <c r="BL143" s="18" t="s">
        <v>147</v>
      </c>
      <c r="BM143" s="190" t="s">
        <v>464</v>
      </c>
    </row>
    <row r="144" s="2" customFormat="1">
      <c r="A144" s="37"/>
      <c r="B144" s="38"/>
      <c r="C144" s="37"/>
      <c r="D144" s="192" t="s">
        <v>149</v>
      </c>
      <c r="E144" s="37"/>
      <c r="F144" s="193" t="s">
        <v>463</v>
      </c>
      <c r="G144" s="37"/>
      <c r="H144" s="37"/>
      <c r="I144" s="194"/>
      <c r="J144" s="37"/>
      <c r="K144" s="37"/>
      <c r="L144" s="38"/>
      <c r="M144" s="195"/>
      <c r="N144" s="196"/>
      <c r="O144" s="76"/>
      <c r="P144" s="76"/>
      <c r="Q144" s="76"/>
      <c r="R144" s="76"/>
      <c r="S144" s="76"/>
      <c r="T144" s="7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8" t="s">
        <v>149</v>
      </c>
      <c r="AU144" s="18" t="s">
        <v>90</v>
      </c>
    </row>
    <row r="145" s="13" customFormat="1">
      <c r="A145" s="13"/>
      <c r="B145" s="197"/>
      <c r="C145" s="13"/>
      <c r="D145" s="192" t="s">
        <v>150</v>
      </c>
      <c r="E145" s="198" t="s">
        <v>1</v>
      </c>
      <c r="F145" s="199" t="s">
        <v>465</v>
      </c>
      <c r="G145" s="13"/>
      <c r="H145" s="198" t="s">
        <v>1</v>
      </c>
      <c r="I145" s="200"/>
      <c r="J145" s="13"/>
      <c r="K145" s="13"/>
      <c r="L145" s="197"/>
      <c r="M145" s="201"/>
      <c r="N145" s="202"/>
      <c r="O145" s="202"/>
      <c r="P145" s="202"/>
      <c r="Q145" s="202"/>
      <c r="R145" s="202"/>
      <c r="S145" s="202"/>
      <c r="T145" s="20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98" t="s">
        <v>150</v>
      </c>
      <c r="AU145" s="198" t="s">
        <v>90</v>
      </c>
      <c r="AV145" s="13" t="s">
        <v>90</v>
      </c>
      <c r="AW145" s="13" t="s">
        <v>36</v>
      </c>
      <c r="AX145" s="13" t="s">
        <v>83</v>
      </c>
      <c r="AY145" s="198" t="s">
        <v>140</v>
      </c>
    </row>
    <row r="146" s="14" customFormat="1">
      <c r="A146" s="14"/>
      <c r="B146" s="204"/>
      <c r="C146" s="14"/>
      <c r="D146" s="192" t="s">
        <v>150</v>
      </c>
      <c r="E146" s="205" t="s">
        <v>1</v>
      </c>
      <c r="F146" s="206" t="s">
        <v>466</v>
      </c>
      <c r="G146" s="14"/>
      <c r="H146" s="207">
        <v>42.619999999999997</v>
      </c>
      <c r="I146" s="208"/>
      <c r="J146" s="14"/>
      <c r="K146" s="14"/>
      <c r="L146" s="204"/>
      <c r="M146" s="209"/>
      <c r="N146" s="210"/>
      <c r="O146" s="210"/>
      <c r="P146" s="210"/>
      <c r="Q146" s="210"/>
      <c r="R146" s="210"/>
      <c r="S146" s="210"/>
      <c r="T146" s="21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05" t="s">
        <v>150</v>
      </c>
      <c r="AU146" s="205" t="s">
        <v>90</v>
      </c>
      <c r="AV146" s="14" t="s">
        <v>92</v>
      </c>
      <c r="AW146" s="14" t="s">
        <v>36</v>
      </c>
      <c r="AX146" s="14" t="s">
        <v>83</v>
      </c>
      <c r="AY146" s="205" t="s">
        <v>140</v>
      </c>
    </row>
    <row r="147" s="15" customFormat="1">
      <c r="A147" s="15"/>
      <c r="B147" s="212"/>
      <c r="C147" s="15"/>
      <c r="D147" s="192" t="s">
        <v>150</v>
      </c>
      <c r="E147" s="213" t="s">
        <v>1</v>
      </c>
      <c r="F147" s="214" t="s">
        <v>153</v>
      </c>
      <c r="G147" s="15"/>
      <c r="H147" s="215">
        <v>42.619999999999997</v>
      </c>
      <c r="I147" s="216"/>
      <c r="J147" s="15"/>
      <c r="K147" s="15"/>
      <c r="L147" s="212"/>
      <c r="M147" s="217"/>
      <c r="N147" s="218"/>
      <c r="O147" s="218"/>
      <c r="P147" s="218"/>
      <c r="Q147" s="218"/>
      <c r="R147" s="218"/>
      <c r="S147" s="218"/>
      <c r="T147" s="219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13" t="s">
        <v>150</v>
      </c>
      <c r="AU147" s="213" t="s">
        <v>90</v>
      </c>
      <c r="AV147" s="15" t="s">
        <v>147</v>
      </c>
      <c r="AW147" s="15" t="s">
        <v>36</v>
      </c>
      <c r="AX147" s="15" t="s">
        <v>90</v>
      </c>
      <c r="AY147" s="213" t="s">
        <v>140</v>
      </c>
    </row>
    <row r="148" s="2" customFormat="1" ht="37.8" customHeight="1">
      <c r="A148" s="37"/>
      <c r="B148" s="178"/>
      <c r="C148" s="179" t="s">
        <v>171</v>
      </c>
      <c r="D148" s="179" t="s">
        <v>142</v>
      </c>
      <c r="E148" s="180" t="s">
        <v>252</v>
      </c>
      <c r="F148" s="181" t="s">
        <v>253</v>
      </c>
      <c r="G148" s="182" t="s">
        <v>243</v>
      </c>
      <c r="H148" s="183">
        <v>5.1449999999999996</v>
      </c>
      <c r="I148" s="184"/>
      <c r="J148" s="185">
        <f>ROUND(I148*H148,2)</f>
        <v>0</v>
      </c>
      <c r="K148" s="181" t="s">
        <v>146</v>
      </c>
      <c r="L148" s="38"/>
      <c r="M148" s="186" t="s">
        <v>1</v>
      </c>
      <c r="N148" s="187" t="s">
        <v>48</v>
      </c>
      <c r="O148" s="76"/>
      <c r="P148" s="188">
        <f>O148*H148</f>
        <v>0</v>
      </c>
      <c r="Q148" s="188">
        <v>0</v>
      </c>
      <c r="R148" s="188">
        <f>Q148*H148</f>
        <v>0</v>
      </c>
      <c r="S148" s="188">
        <v>0</v>
      </c>
      <c r="T148" s="18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90" t="s">
        <v>147</v>
      </c>
      <c r="AT148" s="190" t="s">
        <v>142</v>
      </c>
      <c r="AU148" s="190" t="s">
        <v>90</v>
      </c>
      <c r="AY148" s="18" t="s">
        <v>140</v>
      </c>
      <c r="BE148" s="191">
        <f>IF(N148="základní",J148,0)</f>
        <v>0</v>
      </c>
      <c r="BF148" s="191">
        <f>IF(N148="snížená",J148,0)</f>
        <v>0</v>
      </c>
      <c r="BG148" s="191">
        <f>IF(N148="zákl. přenesená",J148,0)</f>
        <v>0</v>
      </c>
      <c r="BH148" s="191">
        <f>IF(N148="sníž. přenesená",J148,0)</f>
        <v>0</v>
      </c>
      <c r="BI148" s="191">
        <f>IF(N148="nulová",J148,0)</f>
        <v>0</v>
      </c>
      <c r="BJ148" s="18" t="s">
        <v>90</v>
      </c>
      <c r="BK148" s="191">
        <f>ROUND(I148*H148,2)</f>
        <v>0</v>
      </c>
      <c r="BL148" s="18" t="s">
        <v>147</v>
      </c>
      <c r="BM148" s="190" t="s">
        <v>467</v>
      </c>
    </row>
    <row r="149" s="2" customFormat="1">
      <c r="A149" s="37"/>
      <c r="B149" s="38"/>
      <c r="C149" s="37"/>
      <c r="D149" s="192" t="s">
        <v>149</v>
      </c>
      <c r="E149" s="37"/>
      <c r="F149" s="193" t="s">
        <v>253</v>
      </c>
      <c r="G149" s="37"/>
      <c r="H149" s="37"/>
      <c r="I149" s="194"/>
      <c r="J149" s="37"/>
      <c r="K149" s="37"/>
      <c r="L149" s="38"/>
      <c r="M149" s="195"/>
      <c r="N149" s="196"/>
      <c r="O149" s="76"/>
      <c r="P149" s="76"/>
      <c r="Q149" s="76"/>
      <c r="R149" s="76"/>
      <c r="S149" s="76"/>
      <c r="T149" s="7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8" t="s">
        <v>149</v>
      </c>
      <c r="AU149" s="18" t="s">
        <v>90</v>
      </c>
    </row>
    <row r="150" s="13" customFormat="1">
      <c r="A150" s="13"/>
      <c r="B150" s="197"/>
      <c r="C150" s="13"/>
      <c r="D150" s="192" t="s">
        <v>150</v>
      </c>
      <c r="E150" s="198" t="s">
        <v>1</v>
      </c>
      <c r="F150" s="199" t="s">
        <v>245</v>
      </c>
      <c r="G150" s="13"/>
      <c r="H150" s="198" t="s">
        <v>1</v>
      </c>
      <c r="I150" s="200"/>
      <c r="J150" s="13"/>
      <c r="K150" s="13"/>
      <c r="L150" s="197"/>
      <c r="M150" s="201"/>
      <c r="N150" s="202"/>
      <c r="O150" s="202"/>
      <c r="P150" s="202"/>
      <c r="Q150" s="202"/>
      <c r="R150" s="202"/>
      <c r="S150" s="202"/>
      <c r="T150" s="20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98" t="s">
        <v>150</v>
      </c>
      <c r="AU150" s="198" t="s">
        <v>90</v>
      </c>
      <c r="AV150" s="13" t="s">
        <v>90</v>
      </c>
      <c r="AW150" s="13" t="s">
        <v>36</v>
      </c>
      <c r="AX150" s="13" t="s">
        <v>83</v>
      </c>
      <c r="AY150" s="198" t="s">
        <v>140</v>
      </c>
    </row>
    <row r="151" s="14" customFormat="1">
      <c r="A151" s="14"/>
      <c r="B151" s="204"/>
      <c r="C151" s="14"/>
      <c r="D151" s="192" t="s">
        <v>150</v>
      </c>
      <c r="E151" s="205" t="s">
        <v>1</v>
      </c>
      <c r="F151" s="206" t="s">
        <v>468</v>
      </c>
      <c r="G151" s="14"/>
      <c r="H151" s="207">
        <v>24.475999999999999</v>
      </c>
      <c r="I151" s="208"/>
      <c r="J151" s="14"/>
      <c r="K151" s="14"/>
      <c r="L151" s="204"/>
      <c r="M151" s="209"/>
      <c r="N151" s="210"/>
      <c r="O151" s="210"/>
      <c r="P151" s="210"/>
      <c r="Q151" s="210"/>
      <c r="R151" s="210"/>
      <c r="S151" s="210"/>
      <c r="T151" s="21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05" t="s">
        <v>150</v>
      </c>
      <c r="AU151" s="205" t="s">
        <v>90</v>
      </c>
      <c r="AV151" s="14" t="s">
        <v>92</v>
      </c>
      <c r="AW151" s="14" t="s">
        <v>36</v>
      </c>
      <c r="AX151" s="14" t="s">
        <v>83</v>
      </c>
      <c r="AY151" s="205" t="s">
        <v>140</v>
      </c>
    </row>
    <row r="152" s="13" customFormat="1">
      <c r="A152" s="13"/>
      <c r="B152" s="197"/>
      <c r="C152" s="13"/>
      <c r="D152" s="192" t="s">
        <v>150</v>
      </c>
      <c r="E152" s="198" t="s">
        <v>1</v>
      </c>
      <c r="F152" s="199" t="s">
        <v>469</v>
      </c>
      <c r="G152" s="13"/>
      <c r="H152" s="198" t="s">
        <v>1</v>
      </c>
      <c r="I152" s="200"/>
      <c r="J152" s="13"/>
      <c r="K152" s="13"/>
      <c r="L152" s="197"/>
      <c r="M152" s="201"/>
      <c r="N152" s="202"/>
      <c r="O152" s="202"/>
      <c r="P152" s="202"/>
      <c r="Q152" s="202"/>
      <c r="R152" s="202"/>
      <c r="S152" s="202"/>
      <c r="T152" s="20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98" t="s">
        <v>150</v>
      </c>
      <c r="AU152" s="198" t="s">
        <v>90</v>
      </c>
      <c r="AV152" s="13" t="s">
        <v>90</v>
      </c>
      <c r="AW152" s="13" t="s">
        <v>36</v>
      </c>
      <c r="AX152" s="13" t="s">
        <v>83</v>
      </c>
      <c r="AY152" s="198" t="s">
        <v>140</v>
      </c>
    </row>
    <row r="153" s="14" customFormat="1">
      <c r="A153" s="14"/>
      <c r="B153" s="204"/>
      <c r="C153" s="14"/>
      <c r="D153" s="192" t="s">
        <v>150</v>
      </c>
      <c r="E153" s="205" t="s">
        <v>1</v>
      </c>
      <c r="F153" s="206" t="s">
        <v>470</v>
      </c>
      <c r="G153" s="14"/>
      <c r="H153" s="207">
        <v>-19.331</v>
      </c>
      <c r="I153" s="208"/>
      <c r="J153" s="14"/>
      <c r="K153" s="14"/>
      <c r="L153" s="204"/>
      <c r="M153" s="209"/>
      <c r="N153" s="210"/>
      <c r="O153" s="210"/>
      <c r="P153" s="210"/>
      <c r="Q153" s="210"/>
      <c r="R153" s="210"/>
      <c r="S153" s="210"/>
      <c r="T153" s="21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05" t="s">
        <v>150</v>
      </c>
      <c r="AU153" s="205" t="s">
        <v>90</v>
      </c>
      <c r="AV153" s="14" t="s">
        <v>92</v>
      </c>
      <c r="AW153" s="14" t="s">
        <v>36</v>
      </c>
      <c r="AX153" s="14" t="s">
        <v>83</v>
      </c>
      <c r="AY153" s="205" t="s">
        <v>140</v>
      </c>
    </row>
    <row r="154" s="15" customFormat="1">
      <c r="A154" s="15"/>
      <c r="B154" s="212"/>
      <c r="C154" s="15"/>
      <c r="D154" s="192" t="s">
        <v>150</v>
      </c>
      <c r="E154" s="213" t="s">
        <v>1</v>
      </c>
      <c r="F154" s="214" t="s">
        <v>153</v>
      </c>
      <c r="G154" s="15"/>
      <c r="H154" s="215">
        <v>5.1449999999999996</v>
      </c>
      <c r="I154" s="216"/>
      <c r="J154" s="15"/>
      <c r="K154" s="15"/>
      <c r="L154" s="212"/>
      <c r="M154" s="217"/>
      <c r="N154" s="218"/>
      <c r="O154" s="218"/>
      <c r="P154" s="218"/>
      <c r="Q154" s="218"/>
      <c r="R154" s="218"/>
      <c r="S154" s="218"/>
      <c r="T154" s="219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13" t="s">
        <v>150</v>
      </c>
      <c r="AU154" s="213" t="s">
        <v>90</v>
      </c>
      <c r="AV154" s="15" t="s">
        <v>147</v>
      </c>
      <c r="AW154" s="15" t="s">
        <v>36</v>
      </c>
      <c r="AX154" s="15" t="s">
        <v>90</v>
      </c>
      <c r="AY154" s="213" t="s">
        <v>140</v>
      </c>
    </row>
    <row r="155" s="2" customFormat="1" ht="37.8" customHeight="1">
      <c r="A155" s="37"/>
      <c r="B155" s="178"/>
      <c r="C155" s="179" t="s">
        <v>177</v>
      </c>
      <c r="D155" s="179" t="s">
        <v>142</v>
      </c>
      <c r="E155" s="180" t="s">
        <v>260</v>
      </c>
      <c r="F155" s="181" t="s">
        <v>261</v>
      </c>
      <c r="G155" s="182" t="s">
        <v>243</v>
      </c>
      <c r="H155" s="183">
        <v>118.33499999999999</v>
      </c>
      <c r="I155" s="184"/>
      <c r="J155" s="185">
        <f>ROUND(I155*H155,2)</f>
        <v>0</v>
      </c>
      <c r="K155" s="181" t="s">
        <v>146</v>
      </c>
      <c r="L155" s="38"/>
      <c r="M155" s="186" t="s">
        <v>1</v>
      </c>
      <c r="N155" s="187" t="s">
        <v>48</v>
      </c>
      <c r="O155" s="76"/>
      <c r="P155" s="188">
        <f>O155*H155</f>
        <v>0</v>
      </c>
      <c r="Q155" s="188">
        <v>0</v>
      </c>
      <c r="R155" s="188">
        <f>Q155*H155</f>
        <v>0</v>
      </c>
      <c r="S155" s="188">
        <v>0</v>
      </c>
      <c r="T155" s="189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90" t="s">
        <v>147</v>
      </c>
      <c r="AT155" s="190" t="s">
        <v>142</v>
      </c>
      <c r="AU155" s="190" t="s">
        <v>90</v>
      </c>
      <c r="AY155" s="18" t="s">
        <v>140</v>
      </c>
      <c r="BE155" s="191">
        <f>IF(N155="základní",J155,0)</f>
        <v>0</v>
      </c>
      <c r="BF155" s="191">
        <f>IF(N155="snížená",J155,0)</f>
        <v>0</v>
      </c>
      <c r="BG155" s="191">
        <f>IF(N155="zákl. přenesená",J155,0)</f>
        <v>0</v>
      </c>
      <c r="BH155" s="191">
        <f>IF(N155="sníž. přenesená",J155,0)</f>
        <v>0</v>
      </c>
      <c r="BI155" s="191">
        <f>IF(N155="nulová",J155,0)</f>
        <v>0</v>
      </c>
      <c r="BJ155" s="18" t="s">
        <v>90</v>
      </c>
      <c r="BK155" s="191">
        <f>ROUND(I155*H155,2)</f>
        <v>0</v>
      </c>
      <c r="BL155" s="18" t="s">
        <v>147</v>
      </c>
      <c r="BM155" s="190" t="s">
        <v>471</v>
      </c>
    </row>
    <row r="156" s="2" customFormat="1">
      <c r="A156" s="37"/>
      <c r="B156" s="38"/>
      <c r="C156" s="37"/>
      <c r="D156" s="192" t="s">
        <v>149</v>
      </c>
      <c r="E156" s="37"/>
      <c r="F156" s="193" t="s">
        <v>263</v>
      </c>
      <c r="G156" s="37"/>
      <c r="H156" s="37"/>
      <c r="I156" s="194"/>
      <c r="J156" s="37"/>
      <c r="K156" s="37"/>
      <c r="L156" s="38"/>
      <c r="M156" s="195"/>
      <c r="N156" s="196"/>
      <c r="O156" s="76"/>
      <c r="P156" s="76"/>
      <c r="Q156" s="76"/>
      <c r="R156" s="76"/>
      <c r="S156" s="76"/>
      <c r="T156" s="77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8" t="s">
        <v>149</v>
      </c>
      <c r="AU156" s="18" t="s">
        <v>90</v>
      </c>
    </row>
    <row r="157" s="13" customFormat="1">
      <c r="A157" s="13"/>
      <c r="B157" s="197"/>
      <c r="C157" s="13"/>
      <c r="D157" s="192" t="s">
        <v>150</v>
      </c>
      <c r="E157" s="198" t="s">
        <v>1</v>
      </c>
      <c r="F157" s="199" t="s">
        <v>264</v>
      </c>
      <c r="G157" s="13"/>
      <c r="H157" s="198" t="s">
        <v>1</v>
      </c>
      <c r="I157" s="200"/>
      <c r="J157" s="13"/>
      <c r="K157" s="13"/>
      <c r="L157" s="197"/>
      <c r="M157" s="201"/>
      <c r="N157" s="202"/>
      <c r="O157" s="202"/>
      <c r="P157" s="202"/>
      <c r="Q157" s="202"/>
      <c r="R157" s="202"/>
      <c r="S157" s="202"/>
      <c r="T157" s="20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98" t="s">
        <v>150</v>
      </c>
      <c r="AU157" s="198" t="s">
        <v>90</v>
      </c>
      <c r="AV157" s="13" t="s">
        <v>90</v>
      </c>
      <c r="AW157" s="13" t="s">
        <v>36</v>
      </c>
      <c r="AX157" s="13" t="s">
        <v>83</v>
      </c>
      <c r="AY157" s="198" t="s">
        <v>140</v>
      </c>
    </row>
    <row r="158" s="14" customFormat="1">
      <c r="A158" s="14"/>
      <c r="B158" s="204"/>
      <c r="C158" s="14"/>
      <c r="D158" s="192" t="s">
        <v>150</v>
      </c>
      <c r="E158" s="205" t="s">
        <v>1</v>
      </c>
      <c r="F158" s="206" t="s">
        <v>472</v>
      </c>
      <c r="G158" s="14"/>
      <c r="H158" s="207">
        <v>118.33499999999999</v>
      </c>
      <c r="I158" s="208"/>
      <c r="J158" s="14"/>
      <c r="K158" s="14"/>
      <c r="L158" s="204"/>
      <c r="M158" s="209"/>
      <c r="N158" s="210"/>
      <c r="O158" s="210"/>
      <c r="P158" s="210"/>
      <c r="Q158" s="210"/>
      <c r="R158" s="210"/>
      <c r="S158" s="210"/>
      <c r="T158" s="21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05" t="s">
        <v>150</v>
      </c>
      <c r="AU158" s="205" t="s">
        <v>90</v>
      </c>
      <c r="AV158" s="14" t="s">
        <v>92</v>
      </c>
      <c r="AW158" s="14" t="s">
        <v>36</v>
      </c>
      <c r="AX158" s="14" t="s">
        <v>83</v>
      </c>
      <c r="AY158" s="205" t="s">
        <v>140</v>
      </c>
    </row>
    <row r="159" s="15" customFormat="1">
      <c r="A159" s="15"/>
      <c r="B159" s="212"/>
      <c r="C159" s="15"/>
      <c r="D159" s="192" t="s">
        <v>150</v>
      </c>
      <c r="E159" s="213" t="s">
        <v>1</v>
      </c>
      <c r="F159" s="214" t="s">
        <v>153</v>
      </c>
      <c r="G159" s="15"/>
      <c r="H159" s="215">
        <v>118.33499999999999</v>
      </c>
      <c r="I159" s="216"/>
      <c r="J159" s="15"/>
      <c r="K159" s="15"/>
      <c r="L159" s="212"/>
      <c r="M159" s="217"/>
      <c r="N159" s="218"/>
      <c r="O159" s="218"/>
      <c r="P159" s="218"/>
      <c r="Q159" s="218"/>
      <c r="R159" s="218"/>
      <c r="S159" s="218"/>
      <c r="T159" s="219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13" t="s">
        <v>150</v>
      </c>
      <c r="AU159" s="213" t="s">
        <v>90</v>
      </c>
      <c r="AV159" s="15" t="s">
        <v>147</v>
      </c>
      <c r="AW159" s="15" t="s">
        <v>36</v>
      </c>
      <c r="AX159" s="15" t="s">
        <v>90</v>
      </c>
      <c r="AY159" s="213" t="s">
        <v>140</v>
      </c>
    </row>
    <row r="160" s="2" customFormat="1" ht="24.15" customHeight="1">
      <c r="A160" s="37"/>
      <c r="B160" s="178"/>
      <c r="C160" s="179" t="s">
        <v>182</v>
      </c>
      <c r="D160" s="179" t="s">
        <v>142</v>
      </c>
      <c r="E160" s="180" t="s">
        <v>266</v>
      </c>
      <c r="F160" s="181" t="s">
        <v>267</v>
      </c>
      <c r="G160" s="182" t="s">
        <v>243</v>
      </c>
      <c r="H160" s="183">
        <v>5.1449999999999996</v>
      </c>
      <c r="I160" s="184"/>
      <c r="J160" s="185">
        <f>ROUND(I160*H160,2)</f>
        <v>0</v>
      </c>
      <c r="K160" s="181" t="s">
        <v>146</v>
      </c>
      <c r="L160" s="38"/>
      <c r="M160" s="186" t="s">
        <v>1</v>
      </c>
      <c r="N160" s="187" t="s">
        <v>48</v>
      </c>
      <c r="O160" s="76"/>
      <c r="P160" s="188">
        <f>O160*H160</f>
        <v>0</v>
      </c>
      <c r="Q160" s="188">
        <v>0</v>
      </c>
      <c r="R160" s="188">
        <f>Q160*H160</f>
        <v>0</v>
      </c>
      <c r="S160" s="188">
        <v>0</v>
      </c>
      <c r="T160" s="18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90" t="s">
        <v>147</v>
      </c>
      <c r="AT160" s="190" t="s">
        <v>142</v>
      </c>
      <c r="AU160" s="190" t="s">
        <v>90</v>
      </c>
      <c r="AY160" s="18" t="s">
        <v>140</v>
      </c>
      <c r="BE160" s="191">
        <f>IF(N160="základní",J160,0)</f>
        <v>0</v>
      </c>
      <c r="BF160" s="191">
        <f>IF(N160="snížená",J160,0)</f>
        <v>0</v>
      </c>
      <c r="BG160" s="191">
        <f>IF(N160="zákl. přenesená",J160,0)</f>
        <v>0</v>
      </c>
      <c r="BH160" s="191">
        <f>IF(N160="sníž. přenesená",J160,0)</f>
        <v>0</v>
      </c>
      <c r="BI160" s="191">
        <f>IF(N160="nulová",J160,0)</f>
        <v>0</v>
      </c>
      <c r="BJ160" s="18" t="s">
        <v>90</v>
      </c>
      <c r="BK160" s="191">
        <f>ROUND(I160*H160,2)</f>
        <v>0</v>
      </c>
      <c r="BL160" s="18" t="s">
        <v>147</v>
      </c>
      <c r="BM160" s="190" t="s">
        <v>473</v>
      </c>
    </row>
    <row r="161" s="2" customFormat="1">
      <c r="A161" s="37"/>
      <c r="B161" s="38"/>
      <c r="C161" s="37"/>
      <c r="D161" s="192" t="s">
        <v>149</v>
      </c>
      <c r="E161" s="37"/>
      <c r="F161" s="193" t="s">
        <v>267</v>
      </c>
      <c r="G161" s="37"/>
      <c r="H161" s="37"/>
      <c r="I161" s="194"/>
      <c r="J161" s="37"/>
      <c r="K161" s="37"/>
      <c r="L161" s="38"/>
      <c r="M161" s="195"/>
      <c r="N161" s="196"/>
      <c r="O161" s="76"/>
      <c r="P161" s="76"/>
      <c r="Q161" s="76"/>
      <c r="R161" s="76"/>
      <c r="S161" s="76"/>
      <c r="T161" s="77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8" t="s">
        <v>149</v>
      </c>
      <c r="AU161" s="18" t="s">
        <v>90</v>
      </c>
    </row>
    <row r="162" s="13" customFormat="1">
      <c r="A162" s="13"/>
      <c r="B162" s="197"/>
      <c r="C162" s="13"/>
      <c r="D162" s="192" t="s">
        <v>150</v>
      </c>
      <c r="E162" s="198" t="s">
        <v>1</v>
      </c>
      <c r="F162" s="199" t="s">
        <v>269</v>
      </c>
      <c r="G162" s="13"/>
      <c r="H162" s="198" t="s">
        <v>1</v>
      </c>
      <c r="I162" s="200"/>
      <c r="J162" s="13"/>
      <c r="K162" s="13"/>
      <c r="L162" s="197"/>
      <c r="M162" s="201"/>
      <c r="N162" s="202"/>
      <c r="O162" s="202"/>
      <c r="P162" s="202"/>
      <c r="Q162" s="202"/>
      <c r="R162" s="202"/>
      <c r="S162" s="202"/>
      <c r="T162" s="20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98" t="s">
        <v>150</v>
      </c>
      <c r="AU162" s="198" t="s">
        <v>90</v>
      </c>
      <c r="AV162" s="13" t="s">
        <v>90</v>
      </c>
      <c r="AW162" s="13" t="s">
        <v>36</v>
      </c>
      <c r="AX162" s="13" t="s">
        <v>83</v>
      </c>
      <c r="AY162" s="198" t="s">
        <v>140</v>
      </c>
    </row>
    <row r="163" s="14" customFormat="1">
      <c r="A163" s="14"/>
      <c r="B163" s="204"/>
      <c r="C163" s="14"/>
      <c r="D163" s="192" t="s">
        <v>150</v>
      </c>
      <c r="E163" s="205" t="s">
        <v>1</v>
      </c>
      <c r="F163" s="206" t="s">
        <v>474</v>
      </c>
      <c r="G163" s="14"/>
      <c r="H163" s="207">
        <v>5.1449999999999996</v>
      </c>
      <c r="I163" s="208"/>
      <c r="J163" s="14"/>
      <c r="K163" s="14"/>
      <c r="L163" s="204"/>
      <c r="M163" s="209"/>
      <c r="N163" s="210"/>
      <c r="O163" s="210"/>
      <c r="P163" s="210"/>
      <c r="Q163" s="210"/>
      <c r="R163" s="210"/>
      <c r="S163" s="210"/>
      <c r="T163" s="21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05" t="s">
        <v>150</v>
      </c>
      <c r="AU163" s="205" t="s">
        <v>90</v>
      </c>
      <c r="AV163" s="14" t="s">
        <v>92</v>
      </c>
      <c r="AW163" s="14" t="s">
        <v>36</v>
      </c>
      <c r="AX163" s="14" t="s">
        <v>83</v>
      </c>
      <c r="AY163" s="205" t="s">
        <v>140</v>
      </c>
    </row>
    <row r="164" s="15" customFormat="1">
      <c r="A164" s="15"/>
      <c r="B164" s="212"/>
      <c r="C164" s="15"/>
      <c r="D164" s="192" t="s">
        <v>150</v>
      </c>
      <c r="E164" s="213" t="s">
        <v>1</v>
      </c>
      <c r="F164" s="214" t="s">
        <v>153</v>
      </c>
      <c r="G164" s="15"/>
      <c r="H164" s="215">
        <v>5.1449999999999996</v>
      </c>
      <c r="I164" s="216"/>
      <c r="J164" s="15"/>
      <c r="K164" s="15"/>
      <c r="L164" s="212"/>
      <c r="M164" s="217"/>
      <c r="N164" s="218"/>
      <c r="O164" s="218"/>
      <c r="P164" s="218"/>
      <c r="Q164" s="218"/>
      <c r="R164" s="218"/>
      <c r="S164" s="218"/>
      <c r="T164" s="219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13" t="s">
        <v>150</v>
      </c>
      <c r="AU164" s="213" t="s">
        <v>90</v>
      </c>
      <c r="AV164" s="15" t="s">
        <v>147</v>
      </c>
      <c r="AW164" s="15" t="s">
        <v>36</v>
      </c>
      <c r="AX164" s="15" t="s">
        <v>90</v>
      </c>
      <c r="AY164" s="213" t="s">
        <v>140</v>
      </c>
    </row>
    <row r="165" s="2" customFormat="1" ht="24.15" customHeight="1">
      <c r="A165" s="37"/>
      <c r="B165" s="178"/>
      <c r="C165" s="179" t="s">
        <v>187</v>
      </c>
      <c r="D165" s="179" t="s">
        <v>142</v>
      </c>
      <c r="E165" s="180" t="s">
        <v>272</v>
      </c>
      <c r="F165" s="181" t="s">
        <v>273</v>
      </c>
      <c r="G165" s="182" t="s">
        <v>274</v>
      </c>
      <c r="H165" s="183">
        <v>8.4890000000000008</v>
      </c>
      <c r="I165" s="184"/>
      <c r="J165" s="185">
        <f>ROUND(I165*H165,2)</f>
        <v>0</v>
      </c>
      <c r="K165" s="181" t="s">
        <v>146</v>
      </c>
      <c r="L165" s="38"/>
      <c r="M165" s="186" t="s">
        <v>1</v>
      </c>
      <c r="N165" s="187" t="s">
        <v>48</v>
      </c>
      <c r="O165" s="76"/>
      <c r="P165" s="188">
        <f>O165*H165</f>
        <v>0</v>
      </c>
      <c r="Q165" s="188">
        <v>0</v>
      </c>
      <c r="R165" s="188">
        <f>Q165*H165</f>
        <v>0</v>
      </c>
      <c r="S165" s="188">
        <v>0</v>
      </c>
      <c r="T165" s="18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90" t="s">
        <v>147</v>
      </c>
      <c r="AT165" s="190" t="s">
        <v>142</v>
      </c>
      <c r="AU165" s="190" t="s">
        <v>90</v>
      </c>
      <c r="AY165" s="18" t="s">
        <v>140</v>
      </c>
      <c r="BE165" s="191">
        <f>IF(N165="základní",J165,0)</f>
        <v>0</v>
      </c>
      <c r="BF165" s="191">
        <f>IF(N165="snížená",J165,0)</f>
        <v>0</v>
      </c>
      <c r="BG165" s="191">
        <f>IF(N165="zákl. přenesená",J165,0)</f>
        <v>0</v>
      </c>
      <c r="BH165" s="191">
        <f>IF(N165="sníž. přenesená",J165,0)</f>
        <v>0</v>
      </c>
      <c r="BI165" s="191">
        <f>IF(N165="nulová",J165,0)</f>
        <v>0</v>
      </c>
      <c r="BJ165" s="18" t="s">
        <v>90</v>
      </c>
      <c r="BK165" s="191">
        <f>ROUND(I165*H165,2)</f>
        <v>0</v>
      </c>
      <c r="BL165" s="18" t="s">
        <v>147</v>
      </c>
      <c r="BM165" s="190" t="s">
        <v>475</v>
      </c>
    </row>
    <row r="166" s="2" customFormat="1">
      <c r="A166" s="37"/>
      <c r="B166" s="38"/>
      <c r="C166" s="37"/>
      <c r="D166" s="192" t="s">
        <v>149</v>
      </c>
      <c r="E166" s="37"/>
      <c r="F166" s="193" t="s">
        <v>273</v>
      </c>
      <c r="G166" s="37"/>
      <c r="H166" s="37"/>
      <c r="I166" s="194"/>
      <c r="J166" s="37"/>
      <c r="K166" s="37"/>
      <c r="L166" s="38"/>
      <c r="M166" s="195"/>
      <c r="N166" s="196"/>
      <c r="O166" s="76"/>
      <c r="P166" s="76"/>
      <c r="Q166" s="76"/>
      <c r="R166" s="76"/>
      <c r="S166" s="76"/>
      <c r="T166" s="77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8" t="s">
        <v>149</v>
      </c>
      <c r="AU166" s="18" t="s">
        <v>90</v>
      </c>
    </row>
    <row r="167" s="13" customFormat="1">
      <c r="A167" s="13"/>
      <c r="B167" s="197"/>
      <c r="C167" s="13"/>
      <c r="D167" s="192" t="s">
        <v>150</v>
      </c>
      <c r="E167" s="198" t="s">
        <v>1</v>
      </c>
      <c r="F167" s="199" t="s">
        <v>276</v>
      </c>
      <c r="G167" s="13"/>
      <c r="H167" s="198" t="s">
        <v>1</v>
      </c>
      <c r="I167" s="200"/>
      <c r="J167" s="13"/>
      <c r="K167" s="13"/>
      <c r="L167" s="197"/>
      <c r="M167" s="201"/>
      <c r="N167" s="202"/>
      <c r="O167" s="202"/>
      <c r="P167" s="202"/>
      <c r="Q167" s="202"/>
      <c r="R167" s="202"/>
      <c r="S167" s="202"/>
      <c r="T167" s="20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98" t="s">
        <v>150</v>
      </c>
      <c r="AU167" s="198" t="s">
        <v>90</v>
      </c>
      <c r="AV167" s="13" t="s">
        <v>90</v>
      </c>
      <c r="AW167" s="13" t="s">
        <v>36</v>
      </c>
      <c r="AX167" s="13" t="s">
        <v>83</v>
      </c>
      <c r="AY167" s="198" t="s">
        <v>140</v>
      </c>
    </row>
    <row r="168" s="13" customFormat="1">
      <c r="A168" s="13"/>
      <c r="B168" s="197"/>
      <c r="C168" s="13"/>
      <c r="D168" s="192" t="s">
        <v>150</v>
      </c>
      <c r="E168" s="198" t="s">
        <v>1</v>
      </c>
      <c r="F168" s="199" t="s">
        <v>277</v>
      </c>
      <c r="G168" s="13"/>
      <c r="H168" s="198" t="s">
        <v>1</v>
      </c>
      <c r="I168" s="200"/>
      <c r="J168" s="13"/>
      <c r="K168" s="13"/>
      <c r="L168" s="197"/>
      <c r="M168" s="201"/>
      <c r="N168" s="202"/>
      <c r="O168" s="202"/>
      <c r="P168" s="202"/>
      <c r="Q168" s="202"/>
      <c r="R168" s="202"/>
      <c r="S168" s="202"/>
      <c r="T168" s="20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98" t="s">
        <v>150</v>
      </c>
      <c r="AU168" s="198" t="s">
        <v>90</v>
      </c>
      <c r="AV168" s="13" t="s">
        <v>90</v>
      </c>
      <c r="AW168" s="13" t="s">
        <v>36</v>
      </c>
      <c r="AX168" s="13" t="s">
        <v>83</v>
      </c>
      <c r="AY168" s="198" t="s">
        <v>140</v>
      </c>
    </row>
    <row r="169" s="14" customFormat="1">
      <c r="A169" s="14"/>
      <c r="B169" s="204"/>
      <c r="C169" s="14"/>
      <c r="D169" s="192" t="s">
        <v>150</v>
      </c>
      <c r="E169" s="205" t="s">
        <v>1</v>
      </c>
      <c r="F169" s="206" t="s">
        <v>476</v>
      </c>
      <c r="G169" s="14"/>
      <c r="H169" s="207">
        <v>8.4890000000000008</v>
      </c>
      <c r="I169" s="208"/>
      <c r="J169" s="14"/>
      <c r="K169" s="14"/>
      <c r="L169" s="204"/>
      <c r="M169" s="209"/>
      <c r="N169" s="210"/>
      <c r="O169" s="210"/>
      <c r="P169" s="210"/>
      <c r="Q169" s="210"/>
      <c r="R169" s="210"/>
      <c r="S169" s="210"/>
      <c r="T169" s="21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05" t="s">
        <v>150</v>
      </c>
      <c r="AU169" s="205" t="s">
        <v>90</v>
      </c>
      <c r="AV169" s="14" t="s">
        <v>92</v>
      </c>
      <c r="AW169" s="14" t="s">
        <v>36</v>
      </c>
      <c r="AX169" s="14" t="s">
        <v>83</v>
      </c>
      <c r="AY169" s="205" t="s">
        <v>140</v>
      </c>
    </row>
    <row r="170" s="15" customFormat="1">
      <c r="A170" s="15"/>
      <c r="B170" s="212"/>
      <c r="C170" s="15"/>
      <c r="D170" s="192" t="s">
        <v>150</v>
      </c>
      <c r="E170" s="213" t="s">
        <v>1</v>
      </c>
      <c r="F170" s="214" t="s">
        <v>153</v>
      </c>
      <c r="G170" s="15"/>
      <c r="H170" s="215">
        <v>8.4890000000000008</v>
      </c>
      <c r="I170" s="216"/>
      <c r="J170" s="15"/>
      <c r="K170" s="15"/>
      <c r="L170" s="212"/>
      <c r="M170" s="217"/>
      <c r="N170" s="218"/>
      <c r="O170" s="218"/>
      <c r="P170" s="218"/>
      <c r="Q170" s="218"/>
      <c r="R170" s="218"/>
      <c r="S170" s="218"/>
      <c r="T170" s="219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13" t="s">
        <v>150</v>
      </c>
      <c r="AU170" s="213" t="s">
        <v>90</v>
      </c>
      <c r="AV170" s="15" t="s">
        <v>147</v>
      </c>
      <c r="AW170" s="15" t="s">
        <v>36</v>
      </c>
      <c r="AX170" s="15" t="s">
        <v>90</v>
      </c>
      <c r="AY170" s="213" t="s">
        <v>140</v>
      </c>
    </row>
    <row r="171" s="12" customFormat="1" ht="25.92" customHeight="1">
      <c r="A171" s="12"/>
      <c r="B171" s="165"/>
      <c r="C171" s="12"/>
      <c r="D171" s="166" t="s">
        <v>82</v>
      </c>
      <c r="E171" s="167" t="s">
        <v>92</v>
      </c>
      <c r="F171" s="167" t="s">
        <v>477</v>
      </c>
      <c r="G171" s="12"/>
      <c r="H171" s="12"/>
      <c r="I171" s="168"/>
      <c r="J171" s="169">
        <f>BK171</f>
        <v>0</v>
      </c>
      <c r="K171" s="12"/>
      <c r="L171" s="165"/>
      <c r="M171" s="170"/>
      <c r="N171" s="171"/>
      <c r="O171" s="171"/>
      <c r="P171" s="172">
        <f>SUM(P172:P240)</f>
        <v>0</v>
      </c>
      <c r="Q171" s="171"/>
      <c r="R171" s="172">
        <f>SUM(R172:R240)</f>
        <v>13.23248506</v>
      </c>
      <c r="S171" s="171"/>
      <c r="T171" s="173">
        <f>SUM(T172:T240)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66" t="s">
        <v>90</v>
      </c>
      <c r="AT171" s="174" t="s">
        <v>82</v>
      </c>
      <c r="AU171" s="174" t="s">
        <v>83</v>
      </c>
      <c r="AY171" s="166" t="s">
        <v>140</v>
      </c>
      <c r="BK171" s="175">
        <f>SUM(BK172:BK240)</f>
        <v>0</v>
      </c>
    </row>
    <row r="172" s="2" customFormat="1" ht="16.5" customHeight="1">
      <c r="A172" s="37"/>
      <c r="B172" s="178"/>
      <c r="C172" s="179" t="s">
        <v>192</v>
      </c>
      <c r="D172" s="179" t="s">
        <v>142</v>
      </c>
      <c r="E172" s="180" t="s">
        <v>478</v>
      </c>
      <c r="F172" s="181" t="s">
        <v>479</v>
      </c>
      <c r="G172" s="182" t="s">
        <v>145</v>
      </c>
      <c r="H172" s="183">
        <v>11.26</v>
      </c>
      <c r="I172" s="184"/>
      <c r="J172" s="185">
        <f>ROUND(I172*H172,2)</f>
        <v>0</v>
      </c>
      <c r="K172" s="181" t="s">
        <v>146</v>
      </c>
      <c r="L172" s="38"/>
      <c r="M172" s="186" t="s">
        <v>1</v>
      </c>
      <c r="N172" s="187" t="s">
        <v>48</v>
      </c>
      <c r="O172" s="76"/>
      <c r="P172" s="188">
        <f>O172*H172</f>
        <v>0</v>
      </c>
      <c r="Q172" s="188">
        <v>0.22797999999999999</v>
      </c>
      <c r="R172" s="188">
        <f>Q172*H172</f>
        <v>2.5670547999999997</v>
      </c>
      <c r="S172" s="188">
        <v>0</v>
      </c>
      <c r="T172" s="189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90" t="s">
        <v>147</v>
      </c>
      <c r="AT172" s="190" t="s">
        <v>142</v>
      </c>
      <c r="AU172" s="190" t="s">
        <v>90</v>
      </c>
      <c r="AY172" s="18" t="s">
        <v>140</v>
      </c>
      <c r="BE172" s="191">
        <f>IF(N172="základní",J172,0)</f>
        <v>0</v>
      </c>
      <c r="BF172" s="191">
        <f>IF(N172="snížená",J172,0)</f>
        <v>0</v>
      </c>
      <c r="BG172" s="191">
        <f>IF(N172="zákl. přenesená",J172,0)</f>
        <v>0</v>
      </c>
      <c r="BH172" s="191">
        <f>IF(N172="sníž. přenesená",J172,0)</f>
        <v>0</v>
      </c>
      <c r="BI172" s="191">
        <f>IF(N172="nulová",J172,0)</f>
        <v>0</v>
      </c>
      <c r="BJ172" s="18" t="s">
        <v>90</v>
      </c>
      <c r="BK172" s="191">
        <f>ROUND(I172*H172,2)</f>
        <v>0</v>
      </c>
      <c r="BL172" s="18" t="s">
        <v>147</v>
      </c>
      <c r="BM172" s="190" t="s">
        <v>480</v>
      </c>
    </row>
    <row r="173" s="2" customFormat="1">
      <c r="A173" s="37"/>
      <c r="B173" s="38"/>
      <c r="C173" s="37"/>
      <c r="D173" s="192" t="s">
        <v>149</v>
      </c>
      <c r="E173" s="37"/>
      <c r="F173" s="193" t="s">
        <v>479</v>
      </c>
      <c r="G173" s="37"/>
      <c r="H173" s="37"/>
      <c r="I173" s="194"/>
      <c r="J173" s="37"/>
      <c r="K173" s="37"/>
      <c r="L173" s="38"/>
      <c r="M173" s="195"/>
      <c r="N173" s="196"/>
      <c r="O173" s="76"/>
      <c r="P173" s="76"/>
      <c r="Q173" s="76"/>
      <c r="R173" s="76"/>
      <c r="S173" s="76"/>
      <c r="T173" s="7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8" t="s">
        <v>149</v>
      </c>
      <c r="AU173" s="18" t="s">
        <v>90</v>
      </c>
    </row>
    <row r="174" s="13" customFormat="1">
      <c r="A174" s="13"/>
      <c r="B174" s="197"/>
      <c r="C174" s="13"/>
      <c r="D174" s="192" t="s">
        <v>150</v>
      </c>
      <c r="E174" s="198" t="s">
        <v>1</v>
      </c>
      <c r="F174" s="199" t="s">
        <v>481</v>
      </c>
      <c r="G174" s="13"/>
      <c r="H174" s="198" t="s">
        <v>1</v>
      </c>
      <c r="I174" s="200"/>
      <c r="J174" s="13"/>
      <c r="K174" s="13"/>
      <c r="L174" s="197"/>
      <c r="M174" s="201"/>
      <c r="N174" s="202"/>
      <c r="O174" s="202"/>
      <c r="P174" s="202"/>
      <c r="Q174" s="202"/>
      <c r="R174" s="202"/>
      <c r="S174" s="202"/>
      <c r="T174" s="20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98" t="s">
        <v>150</v>
      </c>
      <c r="AU174" s="198" t="s">
        <v>90</v>
      </c>
      <c r="AV174" s="13" t="s">
        <v>90</v>
      </c>
      <c r="AW174" s="13" t="s">
        <v>36</v>
      </c>
      <c r="AX174" s="13" t="s">
        <v>83</v>
      </c>
      <c r="AY174" s="198" t="s">
        <v>140</v>
      </c>
    </row>
    <row r="175" s="14" customFormat="1">
      <c r="A175" s="14"/>
      <c r="B175" s="204"/>
      <c r="C175" s="14"/>
      <c r="D175" s="192" t="s">
        <v>150</v>
      </c>
      <c r="E175" s="205" t="s">
        <v>1</v>
      </c>
      <c r="F175" s="206" t="s">
        <v>482</v>
      </c>
      <c r="G175" s="14"/>
      <c r="H175" s="207">
        <v>2</v>
      </c>
      <c r="I175" s="208"/>
      <c r="J175" s="14"/>
      <c r="K175" s="14"/>
      <c r="L175" s="204"/>
      <c r="M175" s="209"/>
      <c r="N175" s="210"/>
      <c r="O175" s="210"/>
      <c r="P175" s="210"/>
      <c r="Q175" s="210"/>
      <c r="R175" s="210"/>
      <c r="S175" s="210"/>
      <c r="T175" s="21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05" t="s">
        <v>150</v>
      </c>
      <c r="AU175" s="205" t="s">
        <v>90</v>
      </c>
      <c r="AV175" s="14" t="s">
        <v>92</v>
      </c>
      <c r="AW175" s="14" t="s">
        <v>36</v>
      </c>
      <c r="AX175" s="14" t="s">
        <v>83</v>
      </c>
      <c r="AY175" s="205" t="s">
        <v>140</v>
      </c>
    </row>
    <row r="176" s="14" customFormat="1">
      <c r="A176" s="14"/>
      <c r="B176" s="204"/>
      <c r="C176" s="14"/>
      <c r="D176" s="192" t="s">
        <v>150</v>
      </c>
      <c r="E176" s="205" t="s">
        <v>1</v>
      </c>
      <c r="F176" s="206" t="s">
        <v>483</v>
      </c>
      <c r="G176" s="14"/>
      <c r="H176" s="207">
        <v>9.2599999999999998</v>
      </c>
      <c r="I176" s="208"/>
      <c r="J176" s="14"/>
      <c r="K176" s="14"/>
      <c r="L176" s="204"/>
      <c r="M176" s="209"/>
      <c r="N176" s="210"/>
      <c r="O176" s="210"/>
      <c r="P176" s="210"/>
      <c r="Q176" s="210"/>
      <c r="R176" s="210"/>
      <c r="S176" s="210"/>
      <c r="T176" s="21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05" t="s">
        <v>150</v>
      </c>
      <c r="AU176" s="205" t="s">
        <v>90</v>
      </c>
      <c r="AV176" s="14" t="s">
        <v>92</v>
      </c>
      <c r="AW176" s="14" t="s">
        <v>36</v>
      </c>
      <c r="AX176" s="14" t="s">
        <v>83</v>
      </c>
      <c r="AY176" s="205" t="s">
        <v>140</v>
      </c>
    </row>
    <row r="177" s="15" customFormat="1">
      <c r="A177" s="15"/>
      <c r="B177" s="212"/>
      <c r="C177" s="15"/>
      <c r="D177" s="192" t="s">
        <v>150</v>
      </c>
      <c r="E177" s="213" t="s">
        <v>1</v>
      </c>
      <c r="F177" s="214" t="s">
        <v>153</v>
      </c>
      <c r="G177" s="15"/>
      <c r="H177" s="215">
        <v>11.26</v>
      </c>
      <c r="I177" s="216"/>
      <c r="J177" s="15"/>
      <c r="K177" s="15"/>
      <c r="L177" s="212"/>
      <c r="M177" s="217"/>
      <c r="N177" s="218"/>
      <c r="O177" s="218"/>
      <c r="P177" s="218"/>
      <c r="Q177" s="218"/>
      <c r="R177" s="218"/>
      <c r="S177" s="218"/>
      <c r="T177" s="219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13" t="s">
        <v>150</v>
      </c>
      <c r="AU177" s="213" t="s">
        <v>90</v>
      </c>
      <c r="AV177" s="15" t="s">
        <v>147</v>
      </c>
      <c r="AW177" s="15" t="s">
        <v>36</v>
      </c>
      <c r="AX177" s="15" t="s">
        <v>90</v>
      </c>
      <c r="AY177" s="213" t="s">
        <v>140</v>
      </c>
    </row>
    <row r="178" s="2" customFormat="1" ht="24.15" customHeight="1">
      <c r="A178" s="37"/>
      <c r="B178" s="178"/>
      <c r="C178" s="179" t="s">
        <v>198</v>
      </c>
      <c r="D178" s="179" t="s">
        <v>142</v>
      </c>
      <c r="E178" s="180" t="s">
        <v>484</v>
      </c>
      <c r="F178" s="181" t="s">
        <v>485</v>
      </c>
      <c r="G178" s="182" t="s">
        <v>145</v>
      </c>
      <c r="H178" s="183">
        <v>11.26</v>
      </c>
      <c r="I178" s="184"/>
      <c r="J178" s="185">
        <f>ROUND(I178*H178,2)</f>
        <v>0</v>
      </c>
      <c r="K178" s="181" t="s">
        <v>146</v>
      </c>
      <c r="L178" s="38"/>
      <c r="M178" s="186" t="s">
        <v>1</v>
      </c>
      <c r="N178" s="187" t="s">
        <v>48</v>
      </c>
      <c r="O178" s="76"/>
      <c r="P178" s="188">
        <f>O178*H178</f>
        <v>0</v>
      </c>
      <c r="Q178" s="188">
        <v>0.23000000000000001</v>
      </c>
      <c r="R178" s="188">
        <f>Q178*H178</f>
        <v>2.5897999999999999</v>
      </c>
      <c r="S178" s="188">
        <v>0</v>
      </c>
      <c r="T178" s="18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90" t="s">
        <v>147</v>
      </c>
      <c r="AT178" s="190" t="s">
        <v>142</v>
      </c>
      <c r="AU178" s="190" t="s">
        <v>90</v>
      </c>
      <c r="AY178" s="18" t="s">
        <v>140</v>
      </c>
      <c r="BE178" s="191">
        <f>IF(N178="základní",J178,0)</f>
        <v>0</v>
      </c>
      <c r="BF178" s="191">
        <f>IF(N178="snížená",J178,0)</f>
        <v>0</v>
      </c>
      <c r="BG178" s="191">
        <f>IF(N178="zákl. přenesená",J178,0)</f>
        <v>0</v>
      </c>
      <c r="BH178" s="191">
        <f>IF(N178="sníž. přenesená",J178,0)</f>
        <v>0</v>
      </c>
      <c r="BI178" s="191">
        <f>IF(N178="nulová",J178,0)</f>
        <v>0</v>
      </c>
      <c r="BJ178" s="18" t="s">
        <v>90</v>
      </c>
      <c r="BK178" s="191">
        <f>ROUND(I178*H178,2)</f>
        <v>0</v>
      </c>
      <c r="BL178" s="18" t="s">
        <v>147</v>
      </c>
      <c r="BM178" s="190" t="s">
        <v>486</v>
      </c>
    </row>
    <row r="179" s="2" customFormat="1">
      <c r="A179" s="37"/>
      <c r="B179" s="38"/>
      <c r="C179" s="37"/>
      <c r="D179" s="192" t="s">
        <v>149</v>
      </c>
      <c r="E179" s="37"/>
      <c r="F179" s="193" t="s">
        <v>485</v>
      </c>
      <c r="G179" s="37"/>
      <c r="H179" s="37"/>
      <c r="I179" s="194"/>
      <c r="J179" s="37"/>
      <c r="K179" s="37"/>
      <c r="L179" s="38"/>
      <c r="M179" s="195"/>
      <c r="N179" s="196"/>
      <c r="O179" s="76"/>
      <c r="P179" s="76"/>
      <c r="Q179" s="76"/>
      <c r="R179" s="76"/>
      <c r="S179" s="76"/>
      <c r="T179" s="77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8" t="s">
        <v>149</v>
      </c>
      <c r="AU179" s="18" t="s">
        <v>90</v>
      </c>
    </row>
    <row r="180" s="13" customFormat="1">
      <c r="A180" s="13"/>
      <c r="B180" s="197"/>
      <c r="C180" s="13"/>
      <c r="D180" s="192" t="s">
        <v>150</v>
      </c>
      <c r="E180" s="198" t="s">
        <v>1</v>
      </c>
      <c r="F180" s="199" t="s">
        <v>487</v>
      </c>
      <c r="G180" s="13"/>
      <c r="H180" s="198" t="s">
        <v>1</v>
      </c>
      <c r="I180" s="200"/>
      <c r="J180" s="13"/>
      <c r="K180" s="13"/>
      <c r="L180" s="197"/>
      <c r="M180" s="201"/>
      <c r="N180" s="202"/>
      <c r="O180" s="202"/>
      <c r="P180" s="202"/>
      <c r="Q180" s="202"/>
      <c r="R180" s="202"/>
      <c r="S180" s="202"/>
      <c r="T180" s="20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98" t="s">
        <v>150</v>
      </c>
      <c r="AU180" s="198" t="s">
        <v>90</v>
      </c>
      <c r="AV180" s="13" t="s">
        <v>90</v>
      </c>
      <c r="AW180" s="13" t="s">
        <v>36</v>
      </c>
      <c r="AX180" s="13" t="s">
        <v>83</v>
      </c>
      <c r="AY180" s="198" t="s">
        <v>140</v>
      </c>
    </row>
    <row r="181" s="14" customFormat="1">
      <c r="A181" s="14"/>
      <c r="B181" s="204"/>
      <c r="C181" s="14"/>
      <c r="D181" s="192" t="s">
        <v>150</v>
      </c>
      <c r="E181" s="205" t="s">
        <v>1</v>
      </c>
      <c r="F181" s="206" t="s">
        <v>482</v>
      </c>
      <c r="G181" s="14"/>
      <c r="H181" s="207">
        <v>2</v>
      </c>
      <c r="I181" s="208"/>
      <c r="J181" s="14"/>
      <c r="K181" s="14"/>
      <c r="L181" s="204"/>
      <c r="M181" s="209"/>
      <c r="N181" s="210"/>
      <c r="O181" s="210"/>
      <c r="P181" s="210"/>
      <c r="Q181" s="210"/>
      <c r="R181" s="210"/>
      <c r="S181" s="210"/>
      <c r="T181" s="21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05" t="s">
        <v>150</v>
      </c>
      <c r="AU181" s="205" t="s">
        <v>90</v>
      </c>
      <c r="AV181" s="14" t="s">
        <v>92</v>
      </c>
      <c r="AW181" s="14" t="s">
        <v>36</v>
      </c>
      <c r="AX181" s="14" t="s">
        <v>83</v>
      </c>
      <c r="AY181" s="205" t="s">
        <v>140</v>
      </c>
    </row>
    <row r="182" s="14" customFormat="1">
      <c r="A182" s="14"/>
      <c r="B182" s="204"/>
      <c r="C182" s="14"/>
      <c r="D182" s="192" t="s">
        <v>150</v>
      </c>
      <c r="E182" s="205" t="s">
        <v>1</v>
      </c>
      <c r="F182" s="206" t="s">
        <v>483</v>
      </c>
      <c r="G182" s="14"/>
      <c r="H182" s="207">
        <v>9.2599999999999998</v>
      </c>
      <c r="I182" s="208"/>
      <c r="J182" s="14"/>
      <c r="K182" s="14"/>
      <c r="L182" s="204"/>
      <c r="M182" s="209"/>
      <c r="N182" s="210"/>
      <c r="O182" s="210"/>
      <c r="P182" s="210"/>
      <c r="Q182" s="210"/>
      <c r="R182" s="210"/>
      <c r="S182" s="210"/>
      <c r="T182" s="21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05" t="s">
        <v>150</v>
      </c>
      <c r="AU182" s="205" t="s">
        <v>90</v>
      </c>
      <c r="AV182" s="14" t="s">
        <v>92</v>
      </c>
      <c r="AW182" s="14" t="s">
        <v>36</v>
      </c>
      <c r="AX182" s="14" t="s">
        <v>83</v>
      </c>
      <c r="AY182" s="205" t="s">
        <v>140</v>
      </c>
    </row>
    <row r="183" s="15" customFormat="1">
      <c r="A183" s="15"/>
      <c r="B183" s="212"/>
      <c r="C183" s="15"/>
      <c r="D183" s="192" t="s">
        <v>150</v>
      </c>
      <c r="E183" s="213" t="s">
        <v>1</v>
      </c>
      <c r="F183" s="214" t="s">
        <v>153</v>
      </c>
      <c r="G183" s="15"/>
      <c r="H183" s="215">
        <v>11.26</v>
      </c>
      <c r="I183" s="216"/>
      <c r="J183" s="15"/>
      <c r="K183" s="15"/>
      <c r="L183" s="212"/>
      <c r="M183" s="217"/>
      <c r="N183" s="218"/>
      <c r="O183" s="218"/>
      <c r="P183" s="218"/>
      <c r="Q183" s="218"/>
      <c r="R183" s="218"/>
      <c r="S183" s="218"/>
      <c r="T183" s="219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13" t="s">
        <v>150</v>
      </c>
      <c r="AU183" s="213" t="s">
        <v>90</v>
      </c>
      <c r="AV183" s="15" t="s">
        <v>147</v>
      </c>
      <c r="AW183" s="15" t="s">
        <v>36</v>
      </c>
      <c r="AX183" s="15" t="s">
        <v>90</v>
      </c>
      <c r="AY183" s="213" t="s">
        <v>140</v>
      </c>
    </row>
    <row r="184" s="2" customFormat="1" ht="16.5" customHeight="1">
      <c r="A184" s="37"/>
      <c r="B184" s="178"/>
      <c r="C184" s="179" t="s">
        <v>203</v>
      </c>
      <c r="D184" s="179" t="s">
        <v>142</v>
      </c>
      <c r="E184" s="180" t="s">
        <v>488</v>
      </c>
      <c r="F184" s="181" t="s">
        <v>489</v>
      </c>
      <c r="G184" s="182" t="s">
        <v>145</v>
      </c>
      <c r="H184" s="183">
        <v>2.2519999999999998</v>
      </c>
      <c r="I184" s="184"/>
      <c r="J184" s="185">
        <f>ROUND(I184*H184,2)</f>
        <v>0</v>
      </c>
      <c r="K184" s="181" t="s">
        <v>146</v>
      </c>
      <c r="L184" s="38"/>
      <c r="M184" s="186" t="s">
        <v>1</v>
      </c>
      <c r="N184" s="187" t="s">
        <v>48</v>
      </c>
      <c r="O184" s="76"/>
      <c r="P184" s="188">
        <f>O184*H184</f>
        <v>0</v>
      </c>
      <c r="Q184" s="188">
        <v>0.0014400000000000001</v>
      </c>
      <c r="R184" s="188">
        <f>Q184*H184</f>
        <v>0.0032428800000000001</v>
      </c>
      <c r="S184" s="188">
        <v>0</v>
      </c>
      <c r="T184" s="18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90" t="s">
        <v>147</v>
      </c>
      <c r="AT184" s="190" t="s">
        <v>142</v>
      </c>
      <c r="AU184" s="190" t="s">
        <v>90</v>
      </c>
      <c r="AY184" s="18" t="s">
        <v>140</v>
      </c>
      <c r="BE184" s="191">
        <f>IF(N184="základní",J184,0)</f>
        <v>0</v>
      </c>
      <c r="BF184" s="191">
        <f>IF(N184="snížená",J184,0)</f>
        <v>0</v>
      </c>
      <c r="BG184" s="191">
        <f>IF(N184="zákl. přenesená",J184,0)</f>
        <v>0</v>
      </c>
      <c r="BH184" s="191">
        <f>IF(N184="sníž. přenesená",J184,0)</f>
        <v>0</v>
      </c>
      <c r="BI184" s="191">
        <f>IF(N184="nulová",J184,0)</f>
        <v>0</v>
      </c>
      <c r="BJ184" s="18" t="s">
        <v>90</v>
      </c>
      <c r="BK184" s="191">
        <f>ROUND(I184*H184,2)</f>
        <v>0</v>
      </c>
      <c r="BL184" s="18" t="s">
        <v>147</v>
      </c>
      <c r="BM184" s="190" t="s">
        <v>490</v>
      </c>
    </row>
    <row r="185" s="2" customFormat="1">
      <c r="A185" s="37"/>
      <c r="B185" s="38"/>
      <c r="C185" s="37"/>
      <c r="D185" s="192" t="s">
        <v>149</v>
      </c>
      <c r="E185" s="37"/>
      <c r="F185" s="193" t="s">
        <v>489</v>
      </c>
      <c r="G185" s="37"/>
      <c r="H185" s="37"/>
      <c r="I185" s="194"/>
      <c r="J185" s="37"/>
      <c r="K185" s="37"/>
      <c r="L185" s="38"/>
      <c r="M185" s="195"/>
      <c r="N185" s="196"/>
      <c r="O185" s="76"/>
      <c r="P185" s="76"/>
      <c r="Q185" s="76"/>
      <c r="R185" s="76"/>
      <c r="S185" s="76"/>
      <c r="T185" s="77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8" t="s">
        <v>149</v>
      </c>
      <c r="AU185" s="18" t="s">
        <v>90</v>
      </c>
    </row>
    <row r="186" s="13" customFormat="1">
      <c r="A186" s="13"/>
      <c r="B186" s="197"/>
      <c r="C186" s="13"/>
      <c r="D186" s="192" t="s">
        <v>150</v>
      </c>
      <c r="E186" s="198" t="s">
        <v>1</v>
      </c>
      <c r="F186" s="199" t="s">
        <v>491</v>
      </c>
      <c r="G186" s="13"/>
      <c r="H186" s="198" t="s">
        <v>1</v>
      </c>
      <c r="I186" s="200"/>
      <c r="J186" s="13"/>
      <c r="K186" s="13"/>
      <c r="L186" s="197"/>
      <c r="M186" s="201"/>
      <c r="N186" s="202"/>
      <c r="O186" s="202"/>
      <c r="P186" s="202"/>
      <c r="Q186" s="202"/>
      <c r="R186" s="202"/>
      <c r="S186" s="202"/>
      <c r="T186" s="20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98" t="s">
        <v>150</v>
      </c>
      <c r="AU186" s="198" t="s">
        <v>90</v>
      </c>
      <c r="AV186" s="13" t="s">
        <v>90</v>
      </c>
      <c r="AW186" s="13" t="s">
        <v>36</v>
      </c>
      <c r="AX186" s="13" t="s">
        <v>83</v>
      </c>
      <c r="AY186" s="198" t="s">
        <v>140</v>
      </c>
    </row>
    <row r="187" s="14" customFormat="1">
      <c r="A187" s="14"/>
      <c r="B187" s="204"/>
      <c r="C187" s="14"/>
      <c r="D187" s="192" t="s">
        <v>150</v>
      </c>
      <c r="E187" s="205" t="s">
        <v>1</v>
      </c>
      <c r="F187" s="206" t="s">
        <v>492</v>
      </c>
      <c r="G187" s="14"/>
      <c r="H187" s="207">
        <v>2.2519999999999998</v>
      </c>
      <c r="I187" s="208"/>
      <c r="J187" s="14"/>
      <c r="K187" s="14"/>
      <c r="L187" s="204"/>
      <c r="M187" s="209"/>
      <c r="N187" s="210"/>
      <c r="O187" s="210"/>
      <c r="P187" s="210"/>
      <c r="Q187" s="210"/>
      <c r="R187" s="210"/>
      <c r="S187" s="210"/>
      <c r="T187" s="21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05" t="s">
        <v>150</v>
      </c>
      <c r="AU187" s="205" t="s">
        <v>90</v>
      </c>
      <c r="AV187" s="14" t="s">
        <v>92</v>
      </c>
      <c r="AW187" s="14" t="s">
        <v>36</v>
      </c>
      <c r="AX187" s="14" t="s">
        <v>83</v>
      </c>
      <c r="AY187" s="205" t="s">
        <v>140</v>
      </c>
    </row>
    <row r="188" s="15" customFormat="1">
      <c r="A188" s="15"/>
      <c r="B188" s="212"/>
      <c r="C188" s="15"/>
      <c r="D188" s="192" t="s">
        <v>150</v>
      </c>
      <c r="E188" s="213" t="s">
        <v>1</v>
      </c>
      <c r="F188" s="214" t="s">
        <v>153</v>
      </c>
      <c r="G188" s="15"/>
      <c r="H188" s="215">
        <v>2.2519999999999998</v>
      </c>
      <c r="I188" s="216"/>
      <c r="J188" s="15"/>
      <c r="K188" s="15"/>
      <c r="L188" s="212"/>
      <c r="M188" s="217"/>
      <c r="N188" s="218"/>
      <c r="O188" s="218"/>
      <c r="P188" s="218"/>
      <c r="Q188" s="218"/>
      <c r="R188" s="218"/>
      <c r="S188" s="218"/>
      <c r="T188" s="219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13" t="s">
        <v>150</v>
      </c>
      <c r="AU188" s="213" t="s">
        <v>90</v>
      </c>
      <c r="AV188" s="15" t="s">
        <v>147</v>
      </c>
      <c r="AW188" s="15" t="s">
        <v>36</v>
      </c>
      <c r="AX188" s="15" t="s">
        <v>90</v>
      </c>
      <c r="AY188" s="213" t="s">
        <v>140</v>
      </c>
    </row>
    <row r="189" s="2" customFormat="1" ht="16.5" customHeight="1">
      <c r="A189" s="37"/>
      <c r="B189" s="178"/>
      <c r="C189" s="179" t="s">
        <v>209</v>
      </c>
      <c r="D189" s="179" t="s">
        <v>142</v>
      </c>
      <c r="E189" s="180" t="s">
        <v>493</v>
      </c>
      <c r="F189" s="181" t="s">
        <v>494</v>
      </c>
      <c r="G189" s="182" t="s">
        <v>145</v>
      </c>
      <c r="H189" s="183">
        <v>2.2519999999999998</v>
      </c>
      <c r="I189" s="184"/>
      <c r="J189" s="185">
        <f>ROUND(I189*H189,2)</f>
        <v>0</v>
      </c>
      <c r="K189" s="181" t="s">
        <v>146</v>
      </c>
      <c r="L189" s="38"/>
      <c r="M189" s="186" t="s">
        <v>1</v>
      </c>
      <c r="N189" s="187" t="s">
        <v>48</v>
      </c>
      <c r="O189" s="76"/>
      <c r="P189" s="188">
        <f>O189*H189</f>
        <v>0</v>
      </c>
      <c r="Q189" s="188">
        <v>4.0000000000000003E-05</v>
      </c>
      <c r="R189" s="188">
        <f>Q189*H189</f>
        <v>9.0080000000000005E-05</v>
      </c>
      <c r="S189" s="188">
        <v>0</v>
      </c>
      <c r="T189" s="189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90" t="s">
        <v>147</v>
      </c>
      <c r="AT189" s="190" t="s">
        <v>142</v>
      </c>
      <c r="AU189" s="190" t="s">
        <v>90</v>
      </c>
      <c r="AY189" s="18" t="s">
        <v>140</v>
      </c>
      <c r="BE189" s="191">
        <f>IF(N189="základní",J189,0)</f>
        <v>0</v>
      </c>
      <c r="BF189" s="191">
        <f>IF(N189="snížená",J189,0)</f>
        <v>0</v>
      </c>
      <c r="BG189" s="191">
        <f>IF(N189="zákl. přenesená",J189,0)</f>
        <v>0</v>
      </c>
      <c r="BH189" s="191">
        <f>IF(N189="sníž. přenesená",J189,0)</f>
        <v>0</v>
      </c>
      <c r="BI189" s="191">
        <f>IF(N189="nulová",J189,0)</f>
        <v>0</v>
      </c>
      <c r="BJ189" s="18" t="s">
        <v>90</v>
      </c>
      <c r="BK189" s="191">
        <f>ROUND(I189*H189,2)</f>
        <v>0</v>
      </c>
      <c r="BL189" s="18" t="s">
        <v>147</v>
      </c>
      <c r="BM189" s="190" t="s">
        <v>495</v>
      </c>
    </row>
    <row r="190" s="2" customFormat="1">
      <c r="A190" s="37"/>
      <c r="B190" s="38"/>
      <c r="C190" s="37"/>
      <c r="D190" s="192" t="s">
        <v>149</v>
      </c>
      <c r="E190" s="37"/>
      <c r="F190" s="193" t="s">
        <v>494</v>
      </c>
      <c r="G190" s="37"/>
      <c r="H190" s="37"/>
      <c r="I190" s="194"/>
      <c r="J190" s="37"/>
      <c r="K190" s="37"/>
      <c r="L190" s="38"/>
      <c r="M190" s="195"/>
      <c r="N190" s="196"/>
      <c r="O190" s="76"/>
      <c r="P190" s="76"/>
      <c r="Q190" s="76"/>
      <c r="R190" s="76"/>
      <c r="S190" s="76"/>
      <c r="T190" s="77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8" t="s">
        <v>149</v>
      </c>
      <c r="AU190" s="18" t="s">
        <v>90</v>
      </c>
    </row>
    <row r="191" s="13" customFormat="1">
      <c r="A191" s="13"/>
      <c r="B191" s="197"/>
      <c r="C191" s="13"/>
      <c r="D191" s="192" t="s">
        <v>150</v>
      </c>
      <c r="E191" s="198" t="s">
        <v>1</v>
      </c>
      <c r="F191" s="199" t="s">
        <v>496</v>
      </c>
      <c r="G191" s="13"/>
      <c r="H191" s="198" t="s">
        <v>1</v>
      </c>
      <c r="I191" s="200"/>
      <c r="J191" s="13"/>
      <c r="K191" s="13"/>
      <c r="L191" s="197"/>
      <c r="M191" s="201"/>
      <c r="N191" s="202"/>
      <c r="O191" s="202"/>
      <c r="P191" s="202"/>
      <c r="Q191" s="202"/>
      <c r="R191" s="202"/>
      <c r="S191" s="202"/>
      <c r="T191" s="20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98" t="s">
        <v>150</v>
      </c>
      <c r="AU191" s="198" t="s">
        <v>90</v>
      </c>
      <c r="AV191" s="13" t="s">
        <v>90</v>
      </c>
      <c r="AW191" s="13" t="s">
        <v>36</v>
      </c>
      <c r="AX191" s="13" t="s">
        <v>83</v>
      </c>
      <c r="AY191" s="198" t="s">
        <v>140</v>
      </c>
    </row>
    <row r="192" s="14" customFormat="1">
      <c r="A192" s="14"/>
      <c r="B192" s="204"/>
      <c r="C192" s="14"/>
      <c r="D192" s="192" t="s">
        <v>150</v>
      </c>
      <c r="E192" s="205" t="s">
        <v>1</v>
      </c>
      <c r="F192" s="206" t="s">
        <v>492</v>
      </c>
      <c r="G192" s="14"/>
      <c r="H192" s="207">
        <v>2.2519999999999998</v>
      </c>
      <c r="I192" s="208"/>
      <c r="J192" s="14"/>
      <c r="K192" s="14"/>
      <c r="L192" s="204"/>
      <c r="M192" s="209"/>
      <c r="N192" s="210"/>
      <c r="O192" s="210"/>
      <c r="P192" s="210"/>
      <c r="Q192" s="210"/>
      <c r="R192" s="210"/>
      <c r="S192" s="210"/>
      <c r="T192" s="21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05" t="s">
        <v>150</v>
      </c>
      <c r="AU192" s="205" t="s">
        <v>90</v>
      </c>
      <c r="AV192" s="14" t="s">
        <v>92</v>
      </c>
      <c r="AW192" s="14" t="s">
        <v>36</v>
      </c>
      <c r="AX192" s="14" t="s">
        <v>83</v>
      </c>
      <c r="AY192" s="205" t="s">
        <v>140</v>
      </c>
    </row>
    <row r="193" s="15" customFormat="1">
      <c r="A193" s="15"/>
      <c r="B193" s="212"/>
      <c r="C193" s="15"/>
      <c r="D193" s="192" t="s">
        <v>150</v>
      </c>
      <c r="E193" s="213" t="s">
        <v>1</v>
      </c>
      <c r="F193" s="214" t="s">
        <v>153</v>
      </c>
      <c r="G193" s="15"/>
      <c r="H193" s="215">
        <v>2.2519999999999998</v>
      </c>
      <c r="I193" s="216"/>
      <c r="J193" s="15"/>
      <c r="K193" s="15"/>
      <c r="L193" s="212"/>
      <c r="M193" s="217"/>
      <c r="N193" s="218"/>
      <c r="O193" s="218"/>
      <c r="P193" s="218"/>
      <c r="Q193" s="218"/>
      <c r="R193" s="218"/>
      <c r="S193" s="218"/>
      <c r="T193" s="219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13" t="s">
        <v>150</v>
      </c>
      <c r="AU193" s="213" t="s">
        <v>90</v>
      </c>
      <c r="AV193" s="15" t="s">
        <v>147</v>
      </c>
      <c r="AW193" s="15" t="s">
        <v>36</v>
      </c>
      <c r="AX193" s="15" t="s">
        <v>90</v>
      </c>
      <c r="AY193" s="213" t="s">
        <v>140</v>
      </c>
    </row>
    <row r="194" s="2" customFormat="1" ht="16.5" customHeight="1">
      <c r="A194" s="37"/>
      <c r="B194" s="178"/>
      <c r="C194" s="179" t="s">
        <v>214</v>
      </c>
      <c r="D194" s="179" t="s">
        <v>142</v>
      </c>
      <c r="E194" s="180" t="s">
        <v>497</v>
      </c>
      <c r="F194" s="181" t="s">
        <v>498</v>
      </c>
      <c r="G194" s="182" t="s">
        <v>274</v>
      </c>
      <c r="H194" s="183">
        <v>0.127</v>
      </c>
      <c r="I194" s="184"/>
      <c r="J194" s="185">
        <f>ROUND(I194*H194,2)</f>
        <v>0</v>
      </c>
      <c r="K194" s="181" t="s">
        <v>146</v>
      </c>
      <c r="L194" s="38"/>
      <c r="M194" s="186" t="s">
        <v>1</v>
      </c>
      <c r="N194" s="187" t="s">
        <v>48</v>
      </c>
      <c r="O194" s="76"/>
      <c r="P194" s="188">
        <f>O194*H194</f>
        <v>0</v>
      </c>
      <c r="Q194" s="188">
        <v>1.0597399999999999</v>
      </c>
      <c r="R194" s="188">
        <f>Q194*H194</f>
        <v>0.13458698</v>
      </c>
      <c r="S194" s="188">
        <v>0</v>
      </c>
      <c r="T194" s="189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90" t="s">
        <v>147</v>
      </c>
      <c r="AT194" s="190" t="s">
        <v>142</v>
      </c>
      <c r="AU194" s="190" t="s">
        <v>90</v>
      </c>
      <c r="AY194" s="18" t="s">
        <v>140</v>
      </c>
      <c r="BE194" s="191">
        <f>IF(N194="základní",J194,0)</f>
        <v>0</v>
      </c>
      <c r="BF194" s="191">
        <f>IF(N194="snížená",J194,0)</f>
        <v>0</v>
      </c>
      <c r="BG194" s="191">
        <f>IF(N194="zákl. přenesená",J194,0)</f>
        <v>0</v>
      </c>
      <c r="BH194" s="191">
        <f>IF(N194="sníž. přenesená",J194,0)</f>
        <v>0</v>
      </c>
      <c r="BI194" s="191">
        <f>IF(N194="nulová",J194,0)</f>
        <v>0</v>
      </c>
      <c r="BJ194" s="18" t="s">
        <v>90</v>
      </c>
      <c r="BK194" s="191">
        <f>ROUND(I194*H194,2)</f>
        <v>0</v>
      </c>
      <c r="BL194" s="18" t="s">
        <v>147</v>
      </c>
      <c r="BM194" s="190" t="s">
        <v>499</v>
      </c>
    </row>
    <row r="195" s="2" customFormat="1">
      <c r="A195" s="37"/>
      <c r="B195" s="38"/>
      <c r="C195" s="37"/>
      <c r="D195" s="192" t="s">
        <v>149</v>
      </c>
      <c r="E195" s="37"/>
      <c r="F195" s="193" t="s">
        <v>498</v>
      </c>
      <c r="G195" s="37"/>
      <c r="H195" s="37"/>
      <c r="I195" s="194"/>
      <c r="J195" s="37"/>
      <c r="K195" s="37"/>
      <c r="L195" s="38"/>
      <c r="M195" s="195"/>
      <c r="N195" s="196"/>
      <c r="O195" s="76"/>
      <c r="P195" s="76"/>
      <c r="Q195" s="76"/>
      <c r="R195" s="76"/>
      <c r="S195" s="76"/>
      <c r="T195" s="77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8" t="s">
        <v>149</v>
      </c>
      <c r="AU195" s="18" t="s">
        <v>90</v>
      </c>
    </row>
    <row r="196" s="13" customFormat="1">
      <c r="A196" s="13"/>
      <c r="B196" s="197"/>
      <c r="C196" s="13"/>
      <c r="D196" s="192" t="s">
        <v>150</v>
      </c>
      <c r="E196" s="198" t="s">
        <v>1</v>
      </c>
      <c r="F196" s="199" t="s">
        <v>500</v>
      </c>
      <c r="G196" s="13"/>
      <c r="H196" s="198" t="s">
        <v>1</v>
      </c>
      <c r="I196" s="200"/>
      <c r="J196" s="13"/>
      <c r="K196" s="13"/>
      <c r="L196" s="197"/>
      <c r="M196" s="201"/>
      <c r="N196" s="202"/>
      <c r="O196" s="202"/>
      <c r="P196" s="202"/>
      <c r="Q196" s="202"/>
      <c r="R196" s="202"/>
      <c r="S196" s="202"/>
      <c r="T196" s="20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98" t="s">
        <v>150</v>
      </c>
      <c r="AU196" s="198" t="s">
        <v>90</v>
      </c>
      <c r="AV196" s="13" t="s">
        <v>90</v>
      </c>
      <c r="AW196" s="13" t="s">
        <v>36</v>
      </c>
      <c r="AX196" s="13" t="s">
        <v>83</v>
      </c>
      <c r="AY196" s="198" t="s">
        <v>140</v>
      </c>
    </row>
    <row r="197" s="13" customFormat="1">
      <c r="A197" s="13"/>
      <c r="B197" s="197"/>
      <c r="C197" s="13"/>
      <c r="D197" s="192" t="s">
        <v>150</v>
      </c>
      <c r="E197" s="198" t="s">
        <v>1</v>
      </c>
      <c r="F197" s="199" t="s">
        <v>501</v>
      </c>
      <c r="G197" s="13"/>
      <c r="H197" s="198" t="s">
        <v>1</v>
      </c>
      <c r="I197" s="200"/>
      <c r="J197" s="13"/>
      <c r="K197" s="13"/>
      <c r="L197" s="197"/>
      <c r="M197" s="201"/>
      <c r="N197" s="202"/>
      <c r="O197" s="202"/>
      <c r="P197" s="202"/>
      <c r="Q197" s="202"/>
      <c r="R197" s="202"/>
      <c r="S197" s="202"/>
      <c r="T197" s="20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98" t="s">
        <v>150</v>
      </c>
      <c r="AU197" s="198" t="s">
        <v>90</v>
      </c>
      <c r="AV197" s="13" t="s">
        <v>90</v>
      </c>
      <c r="AW197" s="13" t="s">
        <v>36</v>
      </c>
      <c r="AX197" s="13" t="s">
        <v>83</v>
      </c>
      <c r="AY197" s="198" t="s">
        <v>140</v>
      </c>
    </row>
    <row r="198" s="14" customFormat="1">
      <c r="A198" s="14"/>
      <c r="B198" s="204"/>
      <c r="C198" s="14"/>
      <c r="D198" s="192" t="s">
        <v>150</v>
      </c>
      <c r="E198" s="205" t="s">
        <v>1</v>
      </c>
      <c r="F198" s="206" t="s">
        <v>502</v>
      </c>
      <c r="G198" s="14"/>
      <c r="H198" s="207">
        <v>0.072999999999999995</v>
      </c>
      <c r="I198" s="208"/>
      <c r="J198" s="14"/>
      <c r="K198" s="14"/>
      <c r="L198" s="204"/>
      <c r="M198" s="209"/>
      <c r="N198" s="210"/>
      <c r="O198" s="210"/>
      <c r="P198" s="210"/>
      <c r="Q198" s="210"/>
      <c r="R198" s="210"/>
      <c r="S198" s="210"/>
      <c r="T198" s="21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05" t="s">
        <v>150</v>
      </c>
      <c r="AU198" s="205" t="s">
        <v>90</v>
      </c>
      <c r="AV198" s="14" t="s">
        <v>92</v>
      </c>
      <c r="AW198" s="14" t="s">
        <v>36</v>
      </c>
      <c r="AX198" s="14" t="s">
        <v>83</v>
      </c>
      <c r="AY198" s="205" t="s">
        <v>140</v>
      </c>
    </row>
    <row r="199" s="13" customFormat="1">
      <c r="A199" s="13"/>
      <c r="B199" s="197"/>
      <c r="C199" s="13"/>
      <c r="D199" s="192" t="s">
        <v>150</v>
      </c>
      <c r="E199" s="198" t="s">
        <v>1</v>
      </c>
      <c r="F199" s="199" t="s">
        <v>503</v>
      </c>
      <c r="G199" s="13"/>
      <c r="H199" s="198" t="s">
        <v>1</v>
      </c>
      <c r="I199" s="200"/>
      <c r="J199" s="13"/>
      <c r="K199" s="13"/>
      <c r="L199" s="197"/>
      <c r="M199" s="201"/>
      <c r="N199" s="202"/>
      <c r="O199" s="202"/>
      <c r="P199" s="202"/>
      <c r="Q199" s="202"/>
      <c r="R199" s="202"/>
      <c r="S199" s="202"/>
      <c r="T199" s="20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98" t="s">
        <v>150</v>
      </c>
      <c r="AU199" s="198" t="s">
        <v>90</v>
      </c>
      <c r="AV199" s="13" t="s">
        <v>90</v>
      </c>
      <c r="AW199" s="13" t="s">
        <v>36</v>
      </c>
      <c r="AX199" s="13" t="s">
        <v>83</v>
      </c>
      <c r="AY199" s="198" t="s">
        <v>140</v>
      </c>
    </row>
    <row r="200" s="14" customFormat="1">
      <c r="A200" s="14"/>
      <c r="B200" s="204"/>
      <c r="C200" s="14"/>
      <c r="D200" s="192" t="s">
        <v>150</v>
      </c>
      <c r="E200" s="205" t="s">
        <v>1</v>
      </c>
      <c r="F200" s="206" t="s">
        <v>504</v>
      </c>
      <c r="G200" s="14"/>
      <c r="H200" s="207">
        <v>0.053999999999999999</v>
      </c>
      <c r="I200" s="208"/>
      <c r="J200" s="14"/>
      <c r="K200" s="14"/>
      <c r="L200" s="204"/>
      <c r="M200" s="209"/>
      <c r="N200" s="210"/>
      <c r="O200" s="210"/>
      <c r="P200" s="210"/>
      <c r="Q200" s="210"/>
      <c r="R200" s="210"/>
      <c r="S200" s="210"/>
      <c r="T200" s="21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05" t="s">
        <v>150</v>
      </c>
      <c r="AU200" s="205" t="s">
        <v>90</v>
      </c>
      <c r="AV200" s="14" t="s">
        <v>92</v>
      </c>
      <c r="AW200" s="14" t="s">
        <v>36</v>
      </c>
      <c r="AX200" s="14" t="s">
        <v>83</v>
      </c>
      <c r="AY200" s="205" t="s">
        <v>140</v>
      </c>
    </row>
    <row r="201" s="15" customFormat="1">
      <c r="A201" s="15"/>
      <c r="B201" s="212"/>
      <c r="C201" s="15"/>
      <c r="D201" s="192" t="s">
        <v>150</v>
      </c>
      <c r="E201" s="213" t="s">
        <v>1</v>
      </c>
      <c r="F201" s="214" t="s">
        <v>153</v>
      </c>
      <c r="G201" s="15"/>
      <c r="H201" s="215">
        <v>0.127</v>
      </c>
      <c r="I201" s="216"/>
      <c r="J201" s="15"/>
      <c r="K201" s="15"/>
      <c r="L201" s="212"/>
      <c r="M201" s="217"/>
      <c r="N201" s="218"/>
      <c r="O201" s="218"/>
      <c r="P201" s="218"/>
      <c r="Q201" s="218"/>
      <c r="R201" s="218"/>
      <c r="S201" s="218"/>
      <c r="T201" s="219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13" t="s">
        <v>150</v>
      </c>
      <c r="AU201" s="213" t="s">
        <v>90</v>
      </c>
      <c r="AV201" s="15" t="s">
        <v>147</v>
      </c>
      <c r="AW201" s="15" t="s">
        <v>36</v>
      </c>
      <c r="AX201" s="15" t="s">
        <v>90</v>
      </c>
      <c r="AY201" s="213" t="s">
        <v>140</v>
      </c>
    </row>
    <row r="202" s="2" customFormat="1" ht="21.75" customHeight="1">
      <c r="A202" s="37"/>
      <c r="B202" s="178"/>
      <c r="C202" s="179" t="s">
        <v>219</v>
      </c>
      <c r="D202" s="179" t="s">
        <v>142</v>
      </c>
      <c r="E202" s="180" t="s">
        <v>505</v>
      </c>
      <c r="F202" s="181" t="s">
        <v>506</v>
      </c>
      <c r="G202" s="182" t="s">
        <v>243</v>
      </c>
      <c r="H202" s="183">
        <v>0.59999999999999998</v>
      </c>
      <c r="I202" s="184"/>
      <c r="J202" s="185">
        <f>ROUND(I202*H202,2)</f>
        <v>0</v>
      </c>
      <c r="K202" s="181" t="s">
        <v>146</v>
      </c>
      <c r="L202" s="38"/>
      <c r="M202" s="186" t="s">
        <v>1</v>
      </c>
      <c r="N202" s="187" t="s">
        <v>48</v>
      </c>
      <c r="O202" s="76"/>
      <c r="P202" s="188">
        <f>O202*H202</f>
        <v>0</v>
      </c>
      <c r="Q202" s="188">
        <v>2.5505399999999998</v>
      </c>
      <c r="R202" s="188">
        <f>Q202*H202</f>
        <v>1.5303239999999998</v>
      </c>
      <c r="S202" s="188">
        <v>0</v>
      </c>
      <c r="T202" s="189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90" t="s">
        <v>147</v>
      </c>
      <c r="AT202" s="190" t="s">
        <v>142</v>
      </c>
      <c r="AU202" s="190" t="s">
        <v>90</v>
      </c>
      <c r="AY202" s="18" t="s">
        <v>140</v>
      </c>
      <c r="BE202" s="191">
        <f>IF(N202="základní",J202,0)</f>
        <v>0</v>
      </c>
      <c r="BF202" s="191">
        <f>IF(N202="snížená",J202,0)</f>
        <v>0</v>
      </c>
      <c r="BG202" s="191">
        <f>IF(N202="zákl. přenesená",J202,0)</f>
        <v>0</v>
      </c>
      <c r="BH202" s="191">
        <f>IF(N202="sníž. přenesená",J202,0)</f>
        <v>0</v>
      </c>
      <c r="BI202" s="191">
        <f>IF(N202="nulová",J202,0)</f>
        <v>0</v>
      </c>
      <c r="BJ202" s="18" t="s">
        <v>90</v>
      </c>
      <c r="BK202" s="191">
        <f>ROUND(I202*H202,2)</f>
        <v>0</v>
      </c>
      <c r="BL202" s="18" t="s">
        <v>147</v>
      </c>
      <c r="BM202" s="190" t="s">
        <v>507</v>
      </c>
    </row>
    <row r="203" s="2" customFormat="1">
      <c r="A203" s="37"/>
      <c r="B203" s="38"/>
      <c r="C203" s="37"/>
      <c r="D203" s="192" t="s">
        <v>149</v>
      </c>
      <c r="E203" s="37"/>
      <c r="F203" s="193" t="s">
        <v>506</v>
      </c>
      <c r="G203" s="37"/>
      <c r="H203" s="37"/>
      <c r="I203" s="194"/>
      <c r="J203" s="37"/>
      <c r="K203" s="37"/>
      <c r="L203" s="38"/>
      <c r="M203" s="195"/>
      <c r="N203" s="196"/>
      <c r="O203" s="76"/>
      <c r="P203" s="76"/>
      <c r="Q203" s="76"/>
      <c r="R203" s="76"/>
      <c r="S203" s="76"/>
      <c r="T203" s="77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8" t="s">
        <v>149</v>
      </c>
      <c r="AU203" s="18" t="s">
        <v>90</v>
      </c>
    </row>
    <row r="204" s="13" customFormat="1">
      <c r="A204" s="13"/>
      <c r="B204" s="197"/>
      <c r="C204" s="13"/>
      <c r="D204" s="192" t="s">
        <v>150</v>
      </c>
      <c r="E204" s="198" t="s">
        <v>1</v>
      </c>
      <c r="F204" s="199" t="s">
        <v>508</v>
      </c>
      <c r="G204" s="13"/>
      <c r="H204" s="198" t="s">
        <v>1</v>
      </c>
      <c r="I204" s="200"/>
      <c r="J204" s="13"/>
      <c r="K204" s="13"/>
      <c r="L204" s="197"/>
      <c r="M204" s="201"/>
      <c r="N204" s="202"/>
      <c r="O204" s="202"/>
      <c r="P204" s="202"/>
      <c r="Q204" s="202"/>
      <c r="R204" s="202"/>
      <c r="S204" s="202"/>
      <c r="T204" s="20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98" t="s">
        <v>150</v>
      </c>
      <c r="AU204" s="198" t="s">
        <v>90</v>
      </c>
      <c r="AV204" s="13" t="s">
        <v>90</v>
      </c>
      <c r="AW204" s="13" t="s">
        <v>36</v>
      </c>
      <c r="AX204" s="13" t="s">
        <v>83</v>
      </c>
      <c r="AY204" s="198" t="s">
        <v>140</v>
      </c>
    </row>
    <row r="205" s="14" customFormat="1">
      <c r="A205" s="14"/>
      <c r="B205" s="204"/>
      <c r="C205" s="14"/>
      <c r="D205" s="192" t="s">
        <v>150</v>
      </c>
      <c r="E205" s="205" t="s">
        <v>1</v>
      </c>
      <c r="F205" s="206" t="s">
        <v>509</v>
      </c>
      <c r="G205" s="14"/>
      <c r="H205" s="207">
        <v>0.59999999999999998</v>
      </c>
      <c r="I205" s="208"/>
      <c r="J205" s="14"/>
      <c r="K205" s="14"/>
      <c r="L205" s="204"/>
      <c r="M205" s="209"/>
      <c r="N205" s="210"/>
      <c r="O205" s="210"/>
      <c r="P205" s="210"/>
      <c r="Q205" s="210"/>
      <c r="R205" s="210"/>
      <c r="S205" s="210"/>
      <c r="T205" s="21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05" t="s">
        <v>150</v>
      </c>
      <c r="AU205" s="205" t="s">
        <v>90</v>
      </c>
      <c r="AV205" s="14" t="s">
        <v>92</v>
      </c>
      <c r="AW205" s="14" t="s">
        <v>36</v>
      </c>
      <c r="AX205" s="14" t="s">
        <v>83</v>
      </c>
      <c r="AY205" s="205" t="s">
        <v>140</v>
      </c>
    </row>
    <row r="206" s="15" customFormat="1">
      <c r="A206" s="15"/>
      <c r="B206" s="212"/>
      <c r="C206" s="15"/>
      <c r="D206" s="192" t="s">
        <v>150</v>
      </c>
      <c r="E206" s="213" t="s">
        <v>1</v>
      </c>
      <c r="F206" s="214" t="s">
        <v>153</v>
      </c>
      <c r="G206" s="15"/>
      <c r="H206" s="215">
        <v>0.59999999999999998</v>
      </c>
      <c r="I206" s="216"/>
      <c r="J206" s="15"/>
      <c r="K206" s="15"/>
      <c r="L206" s="212"/>
      <c r="M206" s="217"/>
      <c r="N206" s="218"/>
      <c r="O206" s="218"/>
      <c r="P206" s="218"/>
      <c r="Q206" s="218"/>
      <c r="R206" s="218"/>
      <c r="S206" s="218"/>
      <c r="T206" s="219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13" t="s">
        <v>150</v>
      </c>
      <c r="AU206" s="213" t="s">
        <v>90</v>
      </c>
      <c r="AV206" s="15" t="s">
        <v>147</v>
      </c>
      <c r="AW206" s="15" t="s">
        <v>36</v>
      </c>
      <c r="AX206" s="15" t="s">
        <v>90</v>
      </c>
      <c r="AY206" s="213" t="s">
        <v>140</v>
      </c>
    </row>
    <row r="207" s="2" customFormat="1" ht="16.5" customHeight="1">
      <c r="A207" s="37"/>
      <c r="B207" s="178"/>
      <c r="C207" s="179" t="s">
        <v>8</v>
      </c>
      <c r="D207" s="179" t="s">
        <v>142</v>
      </c>
      <c r="E207" s="180" t="s">
        <v>510</v>
      </c>
      <c r="F207" s="181" t="s">
        <v>511</v>
      </c>
      <c r="G207" s="182" t="s">
        <v>145</v>
      </c>
      <c r="H207" s="183">
        <v>15.779</v>
      </c>
      <c r="I207" s="184"/>
      <c r="J207" s="185">
        <f>ROUND(I207*H207,2)</f>
        <v>0</v>
      </c>
      <c r="K207" s="181" t="s">
        <v>146</v>
      </c>
      <c r="L207" s="38"/>
      <c r="M207" s="186" t="s">
        <v>1</v>
      </c>
      <c r="N207" s="187" t="s">
        <v>48</v>
      </c>
      <c r="O207" s="76"/>
      <c r="P207" s="188">
        <f>O207*H207</f>
        <v>0</v>
      </c>
      <c r="Q207" s="188">
        <v>0.0014400000000000001</v>
      </c>
      <c r="R207" s="188">
        <f>Q207*H207</f>
        <v>0.022721760000000001</v>
      </c>
      <c r="S207" s="188">
        <v>0</v>
      </c>
      <c r="T207" s="189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90" t="s">
        <v>147</v>
      </c>
      <c r="AT207" s="190" t="s">
        <v>142</v>
      </c>
      <c r="AU207" s="190" t="s">
        <v>90</v>
      </c>
      <c r="AY207" s="18" t="s">
        <v>140</v>
      </c>
      <c r="BE207" s="191">
        <f>IF(N207="základní",J207,0)</f>
        <v>0</v>
      </c>
      <c r="BF207" s="191">
        <f>IF(N207="snížená",J207,0)</f>
        <v>0</v>
      </c>
      <c r="BG207" s="191">
        <f>IF(N207="zákl. přenesená",J207,0)</f>
        <v>0</v>
      </c>
      <c r="BH207" s="191">
        <f>IF(N207="sníž. přenesená",J207,0)</f>
        <v>0</v>
      </c>
      <c r="BI207" s="191">
        <f>IF(N207="nulová",J207,0)</f>
        <v>0</v>
      </c>
      <c r="BJ207" s="18" t="s">
        <v>90</v>
      </c>
      <c r="BK207" s="191">
        <f>ROUND(I207*H207,2)</f>
        <v>0</v>
      </c>
      <c r="BL207" s="18" t="s">
        <v>147</v>
      </c>
      <c r="BM207" s="190" t="s">
        <v>512</v>
      </c>
    </row>
    <row r="208" s="2" customFormat="1">
      <c r="A208" s="37"/>
      <c r="B208" s="38"/>
      <c r="C208" s="37"/>
      <c r="D208" s="192" t="s">
        <v>149</v>
      </c>
      <c r="E208" s="37"/>
      <c r="F208" s="193" t="s">
        <v>511</v>
      </c>
      <c r="G208" s="37"/>
      <c r="H208" s="37"/>
      <c r="I208" s="194"/>
      <c r="J208" s="37"/>
      <c r="K208" s="37"/>
      <c r="L208" s="38"/>
      <c r="M208" s="195"/>
      <c r="N208" s="196"/>
      <c r="O208" s="76"/>
      <c r="P208" s="76"/>
      <c r="Q208" s="76"/>
      <c r="R208" s="76"/>
      <c r="S208" s="76"/>
      <c r="T208" s="77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8" t="s">
        <v>149</v>
      </c>
      <c r="AU208" s="18" t="s">
        <v>90</v>
      </c>
    </row>
    <row r="209" s="13" customFormat="1">
      <c r="A209" s="13"/>
      <c r="B209" s="197"/>
      <c r="C209" s="13"/>
      <c r="D209" s="192" t="s">
        <v>150</v>
      </c>
      <c r="E209" s="198" t="s">
        <v>1</v>
      </c>
      <c r="F209" s="199" t="s">
        <v>513</v>
      </c>
      <c r="G209" s="13"/>
      <c r="H209" s="198" t="s">
        <v>1</v>
      </c>
      <c r="I209" s="200"/>
      <c r="J209" s="13"/>
      <c r="K209" s="13"/>
      <c r="L209" s="197"/>
      <c r="M209" s="201"/>
      <c r="N209" s="202"/>
      <c r="O209" s="202"/>
      <c r="P209" s="202"/>
      <c r="Q209" s="202"/>
      <c r="R209" s="202"/>
      <c r="S209" s="202"/>
      <c r="T209" s="20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98" t="s">
        <v>150</v>
      </c>
      <c r="AU209" s="198" t="s">
        <v>90</v>
      </c>
      <c r="AV209" s="13" t="s">
        <v>90</v>
      </c>
      <c r="AW209" s="13" t="s">
        <v>36</v>
      </c>
      <c r="AX209" s="13" t="s">
        <v>83</v>
      </c>
      <c r="AY209" s="198" t="s">
        <v>140</v>
      </c>
    </row>
    <row r="210" s="14" customFormat="1">
      <c r="A210" s="14"/>
      <c r="B210" s="204"/>
      <c r="C210" s="14"/>
      <c r="D210" s="192" t="s">
        <v>150</v>
      </c>
      <c r="E210" s="205" t="s">
        <v>1</v>
      </c>
      <c r="F210" s="206" t="s">
        <v>514</v>
      </c>
      <c r="G210" s="14"/>
      <c r="H210" s="207">
        <v>5.2000000000000002</v>
      </c>
      <c r="I210" s="208"/>
      <c r="J210" s="14"/>
      <c r="K210" s="14"/>
      <c r="L210" s="204"/>
      <c r="M210" s="209"/>
      <c r="N210" s="210"/>
      <c r="O210" s="210"/>
      <c r="P210" s="210"/>
      <c r="Q210" s="210"/>
      <c r="R210" s="210"/>
      <c r="S210" s="210"/>
      <c r="T210" s="21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05" t="s">
        <v>150</v>
      </c>
      <c r="AU210" s="205" t="s">
        <v>90</v>
      </c>
      <c r="AV210" s="14" t="s">
        <v>92</v>
      </c>
      <c r="AW210" s="14" t="s">
        <v>36</v>
      </c>
      <c r="AX210" s="14" t="s">
        <v>83</v>
      </c>
      <c r="AY210" s="205" t="s">
        <v>140</v>
      </c>
    </row>
    <row r="211" s="13" customFormat="1">
      <c r="A211" s="13"/>
      <c r="B211" s="197"/>
      <c r="C211" s="13"/>
      <c r="D211" s="192" t="s">
        <v>150</v>
      </c>
      <c r="E211" s="198" t="s">
        <v>1</v>
      </c>
      <c r="F211" s="199" t="s">
        <v>515</v>
      </c>
      <c r="G211" s="13"/>
      <c r="H211" s="198" t="s">
        <v>1</v>
      </c>
      <c r="I211" s="200"/>
      <c r="J211" s="13"/>
      <c r="K211" s="13"/>
      <c r="L211" s="197"/>
      <c r="M211" s="201"/>
      <c r="N211" s="202"/>
      <c r="O211" s="202"/>
      <c r="P211" s="202"/>
      <c r="Q211" s="202"/>
      <c r="R211" s="202"/>
      <c r="S211" s="202"/>
      <c r="T211" s="20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98" t="s">
        <v>150</v>
      </c>
      <c r="AU211" s="198" t="s">
        <v>90</v>
      </c>
      <c r="AV211" s="13" t="s">
        <v>90</v>
      </c>
      <c r="AW211" s="13" t="s">
        <v>36</v>
      </c>
      <c r="AX211" s="13" t="s">
        <v>83</v>
      </c>
      <c r="AY211" s="198" t="s">
        <v>140</v>
      </c>
    </row>
    <row r="212" s="14" customFormat="1">
      <c r="A212" s="14"/>
      <c r="B212" s="204"/>
      <c r="C212" s="14"/>
      <c r="D212" s="192" t="s">
        <v>150</v>
      </c>
      <c r="E212" s="205" t="s">
        <v>1</v>
      </c>
      <c r="F212" s="206" t="s">
        <v>516</v>
      </c>
      <c r="G212" s="14"/>
      <c r="H212" s="207">
        <v>10.579000000000001</v>
      </c>
      <c r="I212" s="208"/>
      <c r="J212" s="14"/>
      <c r="K212" s="14"/>
      <c r="L212" s="204"/>
      <c r="M212" s="209"/>
      <c r="N212" s="210"/>
      <c r="O212" s="210"/>
      <c r="P212" s="210"/>
      <c r="Q212" s="210"/>
      <c r="R212" s="210"/>
      <c r="S212" s="210"/>
      <c r="T212" s="21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05" t="s">
        <v>150</v>
      </c>
      <c r="AU212" s="205" t="s">
        <v>90</v>
      </c>
      <c r="AV212" s="14" t="s">
        <v>92</v>
      </c>
      <c r="AW212" s="14" t="s">
        <v>36</v>
      </c>
      <c r="AX212" s="14" t="s">
        <v>83</v>
      </c>
      <c r="AY212" s="205" t="s">
        <v>140</v>
      </c>
    </row>
    <row r="213" s="15" customFormat="1">
      <c r="A213" s="15"/>
      <c r="B213" s="212"/>
      <c r="C213" s="15"/>
      <c r="D213" s="192" t="s">
        <v>150</v>
      </c>
      <c r="E213" s="213" t="s">
        <v>1</v>
      </c>
      <c r="F213" s="214" t="s">
        <v>153</v>
      </c>
      <c r="G213" s="15"/>
      <c r="H213" s="215">
        <v>15.779</v>
      </c>
      <c r="I213" s="216"/>
      <c r="J213" s="15"/>
      <c r="K213" s="15"/>
      <c r="L213" s="212"/>
      <c r="M213" s="217"/>
      <c r="N213" s="218"/>
      <c r="O213" s="218"/>
      <c r="P213" s="218"/>
      <c r="Q213" s="218"/>
      <c r="R213" s="218"/>
      <c r="S213" s="218"/>
      <c r="T213" s="219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13" t="s">
        <v>150</v>
      </c>
      <c r="AU213" s="213" t="s">
        <v>90</v>
      </c>
      <c r="AV213" s="15" t="s">
        <v>147</v>
      </c>
      <c r="AW213" s="15" t="s">
        <v>36</v>
      </c>
      <c r="AX213" s="15" t="s">
        <v>90</v>
      </c>
      <c r="AY213" s="213" t="s">
        <v>140</v>
      </c>
    </row>
    <row r="214" s="2" customFormat="1" ht="16.5" customHeight="1">
      <c r="A214" s="37"/>
      <c r="B214" s="178"/>
      <c r="C214" s="179" t="s">
        <v>229</v>
      </c>
      <c r="D214" s="179" t="s">
        <v>142</v>
      </c>
      <c r="E214" s="180" t="s">
        <v>517</v>
      </c>
      <c r="F214" s="181" t="s">
        <v>518</v>
      </c>
      <c r="G214" s="182" t="s">
        <v>145</v>
      </c>
      <c r="H214" s="183">
        <v>15.779</v>
      </c>
      <c r="I214" s="184"/>
      <c r="J214" s="185">
        <f>ROUND(I214*H214,2)</f>
        <v>0</v>
      </c>
      <c r="K214" s="181" t="s">
        <v>146</v>
      </c>
      <c r="L214" s="38"/>
      <c r="M214" s="186" t="s">
        <v>1</v>
      </c>
      <c r="N214" s="187" t="s">
        <v>48</v>
      </c>
      <c r="O214" s="76"/>
      <c r="P214" s="188">
        <f>O214*H214</f>
        <v>0</v>
      </c>
      <c r="Q214" s="188">
        <v>4.0000000000000003E-05</v>
      </c>
      <c r="R214" s="188">
        <f>Q214*H214</f>
        <v>0.00063116000000000008</v>
      </c>
      <c r="S214" s="188">
        <v>0</v>
      </c>
      <c r="T214" s="189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190" t="s">
        <v>147</v>
      </c>
      <c r="AT214" s="190" t="s">
        <v>142</v>
      </c>
      <c r="AU214" s="190" t="s">
        <v>90</v>
      </c>
      <c r="AY214" s="18" t="s">
        <v>140</v>
      </c>
      <c r="BE214" s="191">
        <f>IF(N214="základní",J214,0)</f>
        <v>0</v>
      </c>
      <c r="BF214" s="191">
        <f>IF(N214="snížená",J214,0)</f>
        <v>0</v>
      </c>
      <c r="BG214" s="191">
        <f>IF(N214="zákl. přenesená",J214,0)</f>
        <v>0</v>
      </c>
      <c r="BH214" s="191">
        <f>IF(N214="sníž. přenesená",J214,0)</f>
        <v>0</v>
      </c>
      <c r="BI214" s="191">
        <f>IF(N214="nulová",J214,0)</f>
        <v>0</v>
      </c>
      <c r="BJ214" s="18" t="s">
        <v>90</v>
      </c>
      <c r="BK214" s="191">
        <f>ROUND(I214*H214,2)</f>
        <v>0</v>
      </c>
      <c r="BL214" s="18" t="s">
        <v>147</v>
      </c>
      <c r="BM214" s="190" t="s">
        <v>519</v>
      </c>
    </row>
    <row r="215" s="2" customFormat="1">
      <c r="A215" s="37"/>
      <c r="B215" s="38"/>
      <c r="C215" s="37"/>
      <c r="D215" s="192" t="s">
        <v>149</v>
      </c>
      <c r="E215" s="37"/>
      <c r="F215" s="193" t="s">
        <v>518</v>
      </c>
      <c r="G215" s="37"/>
      <c r="H215" s="37"/>
      <c r="I215" s="194"/>
      <c r="J215" s="37"/>
      <c r="K215" s="37"/>
      <c r="L215" s="38"/>
      <c r="M215" s="195"/>
      <c r="N215" s="196"/>
      <c r="O215" s="76"/>
      <c r="P215" s="76"/>
      <c r="Q215" s="76"/>
      <c r="R215" s="76"/>
      <c r="S215" s="76"/>
      <c r="T215" s="77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8" t="s">
        <v>149</v>
      </c>
      <c r="AU215" s="18" t="s">
        <v>90</v>
      </c>
    </row>
    <row r="216" s="13" customFormat="1">
      <c r="A216" s="13"/>
      <c r="B216" s="197"/>
      <c r="C216" s="13"/>
      <c r="D216" s="192" t="s">
        <v>150</v>
      </c>
      <c r="E216" s="198" t="s">
        <v>1</v>
      </c>
      <c r="F216" s="199" t="s">
        <v>513</v>
      </c>
      <c r="G216" s="13"/>
      <c r="H216" s="198" t="s">
        <v>1</v>
      </c>
      <c r="I216" s="200"/>
      <c r="J216" s="13"/>
      <c r="K216" s="13"/>
      <c r="L216" s="197"/>
      <c r="M216" s="201"/>
      <c r="N216" s="202"/>
      <c r="O216" s="202"/>
      <c r="P216" s="202"/>
      <c r="Q216" s="202"/>
      <c r="R216" s="202"/>
      <c r="S216" s="202"/>
      <c r="T216" s="20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98" t="s">
        <v>150</v>
      </c>
      <c r="AU216" s="198" t="s">
        <v>90</v>
      </c>
      <c r="AV216" s="13" t="s">
        <v>90</v>
      </c>
      <c r="AW216" s="13" t="s">
        <v>36</v>
      </c>
      <c r="AX216" s="13" t="s">
        <v>83</v>
      </c>
      <c r="AY216" s="198" t="s">
        <v>140</v>
      </c>
    </row>
    <row r="217" s="14" customFormat="1">
      <c r="A217" s="14"/>
      <c r="B217" s="204"/>
      <c r="C217" s="14"/>
      <c r="D217" s="192" t="s">
        <v>150</v>
      </c>
      <c r="E217" s="205" t="s">
        <v>1</v>
      </c>
      <c r="F217" s="206" t="s">
        <v>514</v>
      </c>
      <c r="G217" s="14"/>
      <c r="H217" s="207">
        <v>5.2000000000000002</v>
      </c>
      <c r="I217" s="208"/>
      <c r="J217" s="14"/>
      <c r="K217" s="14"/>
      <c r="L217" s="204"/>
      <c r="M217" s="209"/>
      <c r="N217" s="210"/>
      <c r="O217" s="210"/>
      <c r="P217" s="210"/>
      <c r="Q217" s="210"/>
      <c r="R217" s="210"/>
      <c r="S217" s="210"/>
      <c r="T217" s="21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05" t="s">
        <v>150</v>
      </c>
      <c r="AU217" s="205" t="s">
        <v>90</v>
      </c>
      <c r="AV217" s="14" t="s">
        <v>92</v>
      </c>
      <c r="AW217" s="14" t="s">
        <v>36</v>
      </c>
      <c r="AX217" s="14" t="s">
        <v>83</v>
      </c>
      <c r="AY217" s="205" t="s">
        <v>140</v>
      </c>
    </row>
    <row r="218" s="13" customFormat="1">
      <c r="A218" s="13"/>
      <c r="B218" s="197"/>
      <c r="C218" s="13"/>
      <c r="D218" s="192" t="s">
        <v>150</v>
      </c>
      <c r="E218" s="198" t="s">
        <v>1</v>
      </c>
      <c r="F218" s="199" t="s">
        <v>515</v>
      </c>
      <c r="G218" s="13"/>
      <c r="H218" s="198" t="s">
        <v>1</v>
      </c>
      <c r="I218" s="200"/>
      <c r="J218" s="13"/>
      <c r="K218" s="13"/>
      <c r="L218" s="197"/>
      <c r="M218" s="201"/>
      <c r="N218" s="202"/>
      <c r="O218" s="202"/>
      <c r="P218" s="202"/>
      <c r="Q218" s="202"/>
      <c r="R218" s="202"/>
      <c r="S218" s="202"/>
      <c r="T218" s="20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98" t="s">
        <v>150</v>
      </c>
      <c r="AU218" s="198" t="s">
        <v>90</v>
      </c>
      <c r="AV218" s="13" t="s">
        <v>90</v>
      </c>
      <c r="AW218" s="13" t="s">
        <v>36</v>
      </c>
      <c r="AX218" s="13" t="s">
        <v>83</v>
      </c>
      <c r="AY218" s="198" t="s">
        <v>140</v>
      </c>
    </row>
    <row r="219" s="14" customFormat="1">
      <c r="A219" s="14"/>
      <c r="B219" s="204"/>
      <c r="C219" s="14"/>
      <c r="D219" s="192" t="s">
        <v>150</v>
      </c>
      <c r="E219" s="205" t="s">
        <v>1</v>
      </c>
      <c r="F219" s="206" t="s">
        <v>516</v>
      </c>
      <c r="G219" s="14"/>
      <c r="H219" s="207">
        <v>10.579000000000001</v>
      </c>
      <c r="I219" s="208"/>
      <c r="J219" s="14"/>
      <c r="K219" s="14"/>
      <c r="L219" s="204"/>
      <c r="M219" s="209"/>
      <c r="N219" s="210"/>
      <c r="O219" s="210"/>
      <c r="P219" s="210"/>
      <c r="Q219" s="210"/>
      <c r="R219" s="210"/>
      <c r="S219" s="210"/>
      <c r="T219" s="21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05" t="s">
        <v>150</v>
      </c>
      <c r="AU219" s="205" t="s">
        <v>90</v>
      </c>
      <c r="AV219" s="14" t="s">
        <v>92</v>
      </c>
      <c r="AW219" s="14" t="s">
        <v>36</v>
      </c>
      <c r="AX219" s="14" t="s">
        <v>83</v>
      </c>
      <c r="AY219" s="205" t="s">
        <v>140</v>
      </c>
    </row>
    <row r="220" s="15" customFormat="1">
      <c r="A220" s="15"/>
      <c r="B220" s="212"/>
      <c r="C220" s="15"/>
      <c r="D220" s="192" t="s">
        <v>150</v>
      </c>
      <c r="E220" s="213" t="s">
        <v>1</v>
      </c>
      <c r="F220" s="214" t="s">
        <v>153</v>
      </c>
      <c r="G220" s="15"/>
      <c r="H220" s="215">
        <v>15.779</v>
      </c>
      <c r="I220" s="216"/>
      <c r="J220" s="15"/>
      <c r="K220" s="15"/>
      <c r="L220" s="212"/>
      <c r="M220" s="217"/>
      <c r="N220" s="218"/>
      <c r="O220" s="218"/>
      <c r="P220" s="218"/>
      <c r="Q220" s="218"/>
      <c r="R220" s="218"/>
      <c r="S220" s="218"/>
      <c r="T220" s="219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13" t="s">
        <v>150</v>
      </c>
      <c r="AU220" s="213" t="s">
        <v>90</v>
      </c>
      <c r="AV220" s="15" t="s">
        <v>147</v>
      </c>
      <c r="AW220" s="15" t="s">
        <v>36</v>
      </c>
      <c r="AX220" s="15" t="s">
        <v>90</v>
      </c>
      <c r="AY220" s="213" t="s">
        <v>140</v>
      </c>
    </row>
    <row r="221" s="2" customFormat="1" ht="21.75" customHeight="1">
      <c r="A221" s="37"/>
      <c r="B221" s="178"/>
      <c r="C221" s="179" t="s">
        <v>234</v>
      </c>
      <c r="D221" s="179" t="s">
        <v>142</v>
      </c>
      <c r="E221" s="180" t="s">
        <v>520</v>
      </c>
      <c r="F221" s="181" t="s">
        <v>521</v>
      </c>
      <c r="G221" s="182" t="s">
        <v>522</v>
      </c>
      <c r="H221" s="183">
        <v>9.1300000000000008</v>
      </c>
      <c r="I221" s="184"/>
      <c r="J221" s="185">
        <f>ROUND(I221*H221,2)</f>
        <v>0</v>
      </c>
      <c r="K221" s="181" t="s">
        <v>146</v>
      </c>
      <c r="L221" s="38"/>
      <c r="M221" s="186" t="s">
        <v>1</v>
      </c>
      <c r="N221" s="187" t="s">
        <v>48</v>
      </c>
      <c r="O221" s="76"/>
      <c r="P221" s="188">
        <f>O221*H221</f>
        <v>0</v>
      </c>
      <c r="Q221" s="188">
        <v>0</v>
      </c>
      <c r="R221" s="188">
        <f>Q221*H221</f>
        <v>0</v>
      </c>
      <c r="S221" s="188">
        <v>0</v>
      </c>
      <c r="T221" s="189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190" t="s">
        <v>147</v>
      </c>
      <c r="AT221" s="190" t="s">
        <v>142</v>
      </c>
      <c r="AU221" s="190" t="s">
        <v>90</v>
      </c>
      <c r="AY221" s="18" t="s">
        <v>140</v>
      </c>
      <c r="BE221" s="191">
        <f>IF(N221="základní",J221,0)</f>
        <v>0</v>
      </c>
      <c r="BF221" s="191">
        <f>IF(N221="snížená",J221,0)</f>
        <v>0</v>
      </c>
      <c r="BG221" s="191">
        <f>IF(N221="zákl. přenesená",J221,0)</f>
        <v>0</v>
      </c>
      <c r="BH221" s="191">
        <f>IF(N221="sníž. přenesená",J221,0)</f>
        <v>0</v>
      </c>
      <c r="BI221" s="191">
        <f>IF(N221="nulová",J221,0)</f>
        <v>0</v>
      </c>
      <c r="BJ221" s="18" t="s">
        <v>90</v>
      </c>
      <c r="BK221" s="191">
        <f>ROUND(I221*H221,2)</f>
        <v>0</v>
      </c>
      <c r="BL221" s="18" t="s">
        <v>147</v>
      </c>
      <c r="BM221" s="190" t="s">
        <v>523</v>
      </c>
    </row>
    <row r="222" s="2" customFormat="1">
      <c r="A222" s="37"/>
      <c r="B222" s="38"/>
      <c r="C222" s="37"/>
      <c r="D222" s="192" t="s">
        <v>149</v>
      </c>
      <c r="E222" s="37"/>
      <c r="F222" s="193" t="s">
        <v>521</v>
      </c>
      <c r="G222" s="37"/>
      <c r="H222" s="37"/>
      <c r="I222" s="194"/>
      <c r="J222" s="37"/>
      <c r="K222" s="37"/>
      <c r="L222" s="38"/>
      <c r="M222" s="195"/>
      <c r="N222" s="196"/>
      <c r="O222" s="76"/>
      <c r="P222" s="76"/>
      <c r="Q222" s="76"/>
      <c r="R222" s="76"/>
      <c r="S222" s="76"/>
      <c r="T222" s="77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8" t="s">
        <v>149</v>
      </c>
      <c r="AU222" s="18" t="s">
        <v>90</v>
      </c>
    </row>
    <row r="223" s="13" customFormat="1">
      <c r="A223" s="13"/>
      <c r="B223" s="197"/>
      <c r="C223" s="13"/>
      <c r="D223" s="192" t="s">
        <v>150</v>
      </c>
      <c r="E223" s="198" t="s">
        <v>1</v>
      </c>
      <c r="F223" s="199" t="s">
        <v>524</v>
      </c>
      <c r="G223" s="13"/>
      <c r="H223" s="198" t="s">
        <v>1</v>
      </c>
      <c r="I223" s="200"/>
      <c r="J223" s="13"/>
      <c r="K223" s="13"/>
      <c r="L223" s="197"/>
      <c r="M223" s="201"/>
      <c r="N223" s="202"/>
      <c r="O223" s="202"/>
      <c r="P223" s="202"/>
      <c r="Q223" s="202"/>
      <c r="R223" s="202"/>
      <c r="S223" s="202"/>
      <c r="T223" s="20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98" t="s">
        <v>150</v>
      </c>
      <c r="AU223" s="198" t="s">
        <v>90</v>
      </c>
      <c r="AV223" s="13" t="s">
        <v>90</v>
      </c>
      <c r="AW223" s="13" t="s">
        <v>36</v>
      </c>
      <c r="AX223" s="13" t="s">
        <v>83</v>
      </c>
      <c r="AY223" s="198" t="s">
        <v>140</v>
      </c>
    </row>
    <row r="224" s="14" customFormat="1">
      <c r="A224" s="14"/>
      <c r="B224" s="204"/>
      <c r="C224" s="14"/>
      <c r="D224" s="192" t="s">
        <v>150</v>
      </c>
      <c r="E224" s="205" t="s">
        <v>1</v>
      </c>
      <c r="F224" s="206" t="s">
        <v>525</v>
      </c>
      <c r="G224" s="14"/>
      <c r="H224" s="207">
        <v>9.1300000000000008</v>
      </c>
      <c r="I224" s="208"/>
      <c r="J224" s="14"/>
      <c r="K224" s="14"/>
      <c r="L224" s="204"/>
      <c r="M224" s="209"/>
      <c r="N224" s="210"/>
      <c r="O224" s="210"/>
      <c r="P224" s="210"/>
      <c r="Q224" s="210"/>
      <c r="R224" s="210"/>
      <c r="S224" s="210"/>
      <c r="T224" s="21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05" t="s">
        <v>150</v>
      </c>
      <c r="AU224" s="205" t="s">
        <v>90</v>
      </c>
      <c r="AV224" s="14" t="s">
        <v>92</v>
      </c>
      <c r="AW224" s="14" t="s">
        <v>36</v>
      </c>
      <c r="AX224" s="14" t="s">
        <v>83</v>
      </c>
      <c r="AY224" s="205" t="s">
        <v>140</v>
      </c>
    </row>
    <row r="225" s="15" customFormat="1">
      <c r="A225" s="15"/>
      <c r="B225" s="212"/>
      <c r="C225" s="15"/>
      <c r="D225" s="192" t="s">
        <v>150</v>
      </c>
      <c r="E225" s="213" t="s">
        <v>1</v>
      </c>
      <c r="F225" s="214" t="s">
        <v>153</v>
      </c>
      <c r="G225" s="15"/>
      <c r="H225" s="215">
        <v>9.1300000000000008</v>
      </c>
      <c r="I225" s="216"/>
      <c r="J225" s="15"/>
      <c r="K225" s="15"/>
      <c r="L225" s="212"/>
      <c r="M225" s="217"/>
      <c r="N225" s="218"/>
      <c r="O225" s="218"/>
      <c r="P225" s="218"/>
      <c r="Q225" s="218"/>
      <c r="R225" s="218"/>
      <c r="S225" s="218"/>
      <c r="T225" s="219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13" t="s">
        <v>150</v>
      </c>
      <c r="AU225" s="213" t="s">
        <v>90</v>
      </c>
      <c r="AV225" s="15" t="s">
        <v>147</v>
      </c>
      <c r="AW225" s="15" t="s">
        <v>36</v>
      </c>
      <c r="AX225" s="15" t="s">
        <v>90</v>
      </c>
      <c r="AY225" s="213" t="s">
        <v>140</v>
      </c>
    </row>
    <row r="226" s="2" customFormat="1" ht="16.5" customHeight="1">
      <c r="A226" s="37"/>
      <c r="B226" s="178"/>
      <c r="C226" s="220" t="s">
        <v>240</v>
      </c>
      <c r="D226" s="220" t="s">
        <v>326</v>
      </c>
      <c r="E226" s="221" t="s">
        <v>526</v>
      </c>
      <c r="F226" s="222" t="s">
        <v>527</v>
      </c>
      <c r="G226" s="223" t="s">
        <v>522</v>
      </c>
      <c r="H226" s="224">
        <v>9.1300000000000008</v>
      </c>
      <c r="I226" s="225"/>
      <c r="J226" s="226">
        <f>ROUND(I226*H226,2)</f>
        <v>0</v>
      </c>
      <c r="K226" s="222" t="s">
        <v>146</v>
      </c>
      <c r="L226" s="227"/>
      <c r="M226" s="228" t="s">
        <v>1</v>
      </c>
      <c r="N226" s="229" t="s">
        <v>48</v>
      </c>
      <c r="O226" s="76"/>
      <c r="P226" s="188">
        <f>O226*H226</f>
        <v>0</v>
      </c>
      <c r="Q226" s="188">
        <v>0.013180000000000001</v>
      </c>
      <c r="R226" s="188">
        <f>Q226*H226</f>
        <v>0.12033340000000002</v>
      </c>
      <c r="S226" s="188">
        <v>0</v>
      </c>
      <c r="T226" s="189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190" t="s">
        <v>187</v>
      </c>
      <c r="AT226" s="190" t="s">
        <v>326</v>
      </c>
      <c r="AU226" s="190" t="s">
        <v>90</v>
      </c>
      <c r="AY226" s="18" t="s">
        <v>140</v>
      </c>
      <c r="BE226" s="191">
        <f>IF(N226="základní",J226,0)</f>
        <v>0</v>
      </c>
      <c r="BF226" s="191">
        <f>IF(N226="snížená",J226,0)</f>
        <v>0</v>
      </c>
      <c r="BG226" s="191">
        <f>IF(N226="zákl. přenesená",J226,0)</f>
        <v>0</v>
      </c>
      <c r="BH226" s="191">
        <f>IF(N226="sníž. přenesená",J226,0)</f>
        <v>0</v>
      </c>
      <c r="BI226" s="191">
        <f>IF(N226="nulová",J226,0)</f>
        <v>0</v>
      </c>
      <c r="BJ226" s="18" t="s">
        <v>90</v>
      </c>
      <c r="BK226" s="191">
        <f>ROUND(I226*H226,2)</f>
        <v>0</v>
      </c>
      <c r="BL226" s="18" t="s">
        <v>147</v>
      </c>
      <c r="BM226" s="190" t="s">
        <v>528</v>
      </c>
    </row>
    <row r="227" s="2" customFormat="1">
      <c r="A227" s="37"/>
      <c r="B227" s="38"/>
      <c r="C227" s="37"/>
      <c r="D227" s="192" t="s">
        <v>149</v>
      </c>
      <c r="E227" s="37"/>
      <c r="F227" s="193" t="s">
        <v>527</v>
      </c>
      <c r="G227" s="37"/>
      <c r="H227" s="37"/>
      <c r="I227" s="194"/>
      <c r="J227" s="37"/>
      <c r="K227" s="37"/>
      <c r="L227" s="38"/>
      <c r="M227" s="195"/>
      <c r="N227" s="196"/>
      <c r="O227" s="76"/>
      <c r="P227" s="76"/>
      <c r="Q227" s="76"/>
      <c r="R227" s="76"/>
      <c r="S227" s="76"/>
      <c r="T227" s="77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8" t="s">
        <v>149</v>
      </c>
      <c r="AU227" s="18" t="s">
        <v>90</v>
      </c>
    </row>
    <row r="228" s="13" customFormat="1">
      <c r="A228" s="13"/>
      <c r="B228" s="197"/>
      <c r="C228" s="13"/>
      <c r="D228" s="192" t="s">
        <v>150</v>
      </c>
      <c r="E228" s="198" t="s">
        <v>1</v>
      </c>
      <c r="F228" s="199" t="s">
        <v>527</v>
      </c>
      <c r="G228" s="13"/>
      <c r="H228" s="198" t="s">
        <v>1</v>
      </c>
      <c r="I228" s="200"/>
      <c r="J228" s="13"/>
      <c r="K228" s="13"/>
      <c r="L228" s="197"/>
      <c r="M228" s="201"/>
      <c r="N228" s="202"/>
      <c r="O228" s="202"/>
      <c r="P228" s="202"/>
      <c r="Q228" s="202"/>
      <c r="R228" s="202"/>
      <c r="S228" s="202"/>
      <c r="T228" s="20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98" t="s">
        <v>150</v>
      </c>
      <c r="AU228" s="198" t="s">
        <v>90</v>
      </c>
      <c r="AV228" s="13" t="s">
        <v>90</v>
      </c>
      <c r="AW228" s="13" t="s">
        <v>36</v>
      </c>
      <c r="AX228" s="13" t="s">
        <v>83</v>
      </c>
      <c r="AY228" s="198" t="s">
        <v>140</v>
      </c>
    </row>
    <row r="229" s="14" customFormat="1">
      <c r="A229" s="14"/>
      <c r="B229" s="204"/>
      <c r="C229" s="14"/>
      <c r="D229" s="192" t="s">
        <v>150</v>
      </c>
      <c r="E229" s="205" t="s">
        <v>1</v>
      </c>
      <c r="F229" s="206" t="s">
        <v>525</v>
      </c>
      <c r="G229" s="14"/>
      <c r="H229" s="207">
        <v>9.1300000000000008</v>
      </c>
      <c r="I229" s="208"/>
      <c r="J229" s="14"/>
      <c r="K229" s="14"/>
      <c r="L229" s="204"/>
      <c r="M229" s="209"/>
      <c r="N229" s="210"/>
      <c r="O229" s="210"/>
      <c r="P229" s="210"/>
      <c r="Q229" s="210"/>
      <c r="R229" s="210"/>
      <c r="S229" s="210"/>
      <c r="T229" s="211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05" t="s">
        <v>150</v>
      </c>
      <c r="AU229" s="205" t="s">
        <v>90</v>
      </c>
      <c r="AV229" s="14" t="s">
        <v>92</v>
      </c>
      <c r="AW229" s="14" t="s">
        <v>36</v>
      </c>
      <c r="AX229" s="14" t="s">
        <v>83</v>
      </c>
      <c r="AY229" s="205" t="s">
        <v>140</v>
      </c>
    </row>
    <row r="230" s="15" customFormat="1">
      <c r="A230" s="15"/>
      <c r="B230" s="212"/>
      <c r="C230" s="15"/>
      <c r="D230" s="192" t="s">
        <v>150</v>
      </c>
      <c r="E230" s="213" t="s">
        <v>1</v>
      </c>
      <c r="F230" s="214" t="s">
        <v>153</v>
      </c>
      <c r="G230" s="15"/>
      <c r="H230" s="215">
        <v>9.1300000000000008</v>
      </c>
      <c r="I230" s="216"/>
      <c r="J230" s="15"/>
      <c r="K230" s="15"/>
      <c r="L230" s="212"/>
      <c r="M230" s="217"/>
      <c r="N230" s="218"/>
      <c r="O230" s="218"/>
      <c r="P230" s="218"/>
      <c r="Q230" s="218"/>
      <c r="R230" s="218"/>
      <c r="S230" s="218"/>
      <c r="T230" s="219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13" t="s">
        <v>150</v>
      </c>
      <c r="AU230" s="213" t="s">
        <v>90</v>
      </c>
      <c r="AV230" s="15" t="s">
        <v>147</v>
      </c>
      <c r="AW230" s="15" t="s">
        <v>36</v>
      </c>
      <c r="AX230" s="15" t="s">
        <v>90</v>
      </c>
      <c r="AY230" s="213" t="s">
        <v>140</v>
      </c>
    </row>
    <row r="231" s="2" customFormat="1" ht="16.5" customHeight="1">
      <c r="A231" s="37"/>
      <c r="B231" s="178"/>
      <c r="C231" s="179" t="s">
        <v>251</v>
      </c>
      <c r="D231" s="179" t="s">
        <v>142</v>
      </c>
      <c r="E231" s="180" t="s">
        <v>529</v>
      </c>
      <c r="F231" s="181" t="s">
        <v>530</v>
      </c>
      <c r="G231" s="182" t="s">
        <v>243</v>
      </c>
      <c r="H231" s="183">
        <v>2.0800000000000001</v>
      </c>
      <c r="I231" s="184"/>
      <c r="J231" s="185">
        <f>ROUND(I231*H231,2)</f>
        <v>0</v>
      </c>
      <c r="K231" s="181" t="s">
        <v>146</v>
      </c>
      <c r="L231" s="38"/>
      <c r="M231" s="186" t="s">
        <v>1</v>
      </c>
      <c r="N231" s="187" t="s">
        <v>48</v>
      </c>
      <c r="O231" s="76"/>
      <c r="P231" s="188">
        <f>O231*H231</f>
        <v>0</v>
      </c>
      <c r="Q231" s="188">
        <v>2.5122499999999999</v>
      </c>
      <c r="R231" s="188">
        <f>Q231*H231</f>
        <v>5.2254800000000001</v>
      </c>
      <c r="S231" s="188">
        <v>0</v>
      </c>
      <c r="T231" s="189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190" t="s">
        <v>147</v>
      </c>
      <c r="AT231" s="190" t="s">
        <v>142</v>
      </c>
      <c r="AU231" s="190" t="s">
        <v>90</v>
      </c>
      <c r="AY231" s="18" t="s">
        <v>140</v>
      </c>
      <c r="BE231" s="191">
        <f>IF(N231="základní",J231,0)</f>
        <v>0</v>
      </c>
      <c r="BF231" s="191">
        <f>IF(N231="snížená",J231,0)</f>
        <v>0</v>
      </c>
      <c r="BG231" s="191">
        <f>IF(N231="zákl. přenesená",J231,0)</f>
        <v>0</v>
      </c>
      <c r="BH231" s="191">
        <f>IF(N231="sníž. přenesená",J231,0)</f>
        <v>0</v>
      </c>
      <c r="BI231" s="191">
        <f>IF(N231="nulová",J231,0)</f>
        <v>0</v>
      </c>
      <c r="BJ231" s="18" t="s">
        <v>90</v>
      </c>
      <c r="BK231" s="191">
        <f>ROUND(I231*H231,2)</f>
        <v>0</v>
      </c>
      <c r="BL231" s="18" t="s">
        <v>147</v>
      </c>
      <c r="BM231" s="190" t="s">
        <v>531</v>
      </c>
    </row>
    <row r="232" s="2" customFormat="1">
      <c r="A232" s="37"/>
      <c r="B232" s="38"/>
      <c r="C232" s="37"/>
      <c r="D232" s="192" t="s">
        <v>149</v>
      </c>
      <c r="E232" s="37"/>
      <c r="F232" s="193" t="s">
        <v>530</v>
      </c>
      <c r="G232" s="37"/>
      <c r="H232" s="37"/>
      <c r="I232" s="194"/>
      <c r="J232" s="37"/>
      <c r="K232" s="37"/>
      <c r="L232" s="38"/>
      <c r="M232" s="195"/>
      <c r="N232" s="196"/>
      <c r="O232" s="76"/>
      <c r="P232" s="76"/>
      <c r="Q232" s="76"/>
      <c r="R232" s="76"/>
      <c r="S232" s="76"/>
      <c r="T232" s="77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8" t="s">
        <v>149</v>
      </c>
      <c r="AU232" s="18" t="s">
        <v>90</v>
      </c>
    </row>
    <row r="233" s="13" customFormat="1">
      <c r="A233" s="13"/>
      <c r="B233" s="197"/>
      <c r="C233" s="13"/>
      <c r="D233" s="192" t="s">
        <v>150</v>
      </c>
      <c r="E233" s="198" t="s">
        <v>1</v>
      </c>
      <c r="F233" s="199" t="s">
        <v>532</v>
      </c>
      <c r="G233" s="13"/>
      <c r="H233" s="198" t="s">
        <v>1</v>
      </c>
      <c r="I233" s="200"/>
      <c r="J233" s="13"/>
      <c r="K233" s="13"/>
      <c r="L233" s="197"/>
      <c r="M233" s="201"/>
      <c r="N233" s="202"/>
      <c r="O233" s="202"/>
      <c r="P233" s="202"/>
      <c r="Q233" s="202"/>
      <c r="R233" s="202"/>
      <c r="S233" s="202"/>
      <c r="T233" s="20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98" t="s">
        <v>150</v>
      </c>
      <c r="AU233" s="198" t="s">
        <v>90</v>
      </c>
      <c r="AV233" s="13" t="s">
        <v>90</v>
      </c>
      <c r="AW233" s="13" t="s">
        <v>36</v>
      </c>
      <c r="AX233" s="13" t="s">
        <v>83</v>
      </c>
      <c r="AY233" s="198" t="s">
        <v>140</v>
      </c>
    </row>
    <row r="234" s="14" customFormat="1">
      <c r="A234" s="14"/>
      <c r="B234" s="204"/>
      <c r="C234" s="14"/>
      <c r="D234" s="192" t="s">
        <v>150</v>
      </c>
      <c r="E234" s="205" t="s">
        <v>1</v>
      </c>
      <c r="F234" s="206" t="s">
        <v>533</v>
      </c>
      <c r="G234" s="14"/>
      <c r="H234" s="207">
        <v>2.0800000000000001</v>
      </c>
      <c r="I234" s="208"/>
      <c r="J234" s="14"/>
      <c r="K234" s="14"/>
      <c r="L234" s="204"/>
      <c r="M234" s="209"/>
      <c r="N234" s="210"/>
      <c r="O234" s="210"/>
      <c r="P234" s="210"/>
      <c r="Q234" s="210"/>
      <c r="R234" s="210"/>
      <c r="S234" s="210"/>
      <c r="T234" s="211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05" t="s">
        <v>150</v>
      </c>
      <c r="AU234" s="205" t="s">
        <v>90</v>
      </c>
      <c r="AV234" s="14" t="s">
        <v>92</v>
      </c>
      <c r="AW234" s="14" t="s">
        <v>36</v>
      </c>
      <c r="AX234" s="14" t="s">
        <v>83</v>
      </c>
      <c r="AY234" s="205" t="s">
        <v>140</v>
      </c>
    </row>
    <row r="235" s="15" customFormat="1">
      <c r="A235" s="15"/>
      <c r="B235" s="212"/>
      <c r="C235" s="15"/>
      <c r="D235" s="192" t="s">
        <v>150</v>
      </c>
      <c r="E235" s="213" t="s">
        <v>1</v>
      </c>
      <c r="F235" s="214" t="s">
        <v>153</v>
      </c>
      <c r="G235" s="15"/>
      <c r="H235" s="215">
        <v>2.0800000000000001</v>
      </c>
      <c r="I235" s="216"/>
      <c r="J235" s="15"/>
      <c r="K235" s="15"/>
      <c r="L235" s="212"/>
      <c r="M235" s="217"/>
      <c r="N235" s="218"/>
      <c r="O235" s="218"/>
      <c r="P235" s="218"/>
      <c r="Q235" s="218"/>
      <c r="R235" s="218"/>
      <c r="S235" s="218"/>
      <c r="T235" s="219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13" t="s">
        <v>150</v>
      </c>
      <c r="AU235" s="213" t="s">
        <v>90</v>
      </c>
      <c r="AV235" s="15" t="s">
        <v>147</v>
      </c>
      <c r="AW235" s="15" t="s">
        <v>36</v>
      </c>
      <c r="AX235" s="15" t="s">
        <v>90</v>
      </c>
      <c r="AY235" s="213" t="s">
        <v>140</v>
      </c>
    </row>
    <row r="236" s="2" customFormat="1" ht="16.5" customHeight="1">
      <c r="A236" s="37"/>
      <c r="B236" s="178"/>
      <c r="C236" s="179" t="s">
        <v>259</v>
      </c>
      <c r="D236" s="179" t="s">
        <v>142</v>
      </c>
      <c r="E236" s="180" t="s">
        <v>534</v>
      </c>
      <c r="F236" s="181" t="s">
        <v>535</v>
      </c>
      <c r="G236" s="182" t="s">
        <v>536</v>
      </c>
      <c r="H236" s="183">
        <v>1</v>
      </c>
      <c r="I236" s="184"/>
      <c r="J236" s="185">
        <f>ROUND(I236*H236,2)</f>
        <v>0</v>
      </c>
      <c r="K236" s="181" t="s">
        <v>1</v>
      </c>
      <c r="L236" s="38"/>
      <c r="M236" s="186" t="s">
        <v>1</v>
      </c>
      <c r="N236" s="187" t="s">
        <v>48</v>
      </c>
      <c r="O236" s="76"/>
      <c r="P236" s="188">
        <f>O236*H236</f>
        <v>0</v>
      </c>
      <c r="Q236" s="188">
        <v>1.0382199999999999</v>
      </c>
      <c r="R236" s="188">
        <f>Q236*H236</f>
        <v>1.0382199999999999</v>
      </c>
      <c r="S236" s="188">
        <v>0</v>
      </c>
      <c r="T236" s="189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90" t="s">
        <v>147</v>
      </c>
      <c r="AT236" s="190" t="s">
        <v>142</v>
      </c>
      <c r="AU236" s="190" t="s">
        <v>90</v>
      </c>
      <c r="AY236" s="18" t="s">
        <v>140</v>
      </c>
      <c r="BE236" s="191">
        <f>IF(N236="základní",J236,0)</f>
        <v>0</v>
      </c>
      <c r="BF236" s="191">
        <f>IF(N236="snížená",J236,0)</f>
        <v>0</v>
      </c>
      <c r="BG236" s="191">
        <f>IF(N236="zákl. přenesená",J236,0)</f>
        <v>0</v>
      </c>
      <c r="BH236" s="191">
        <f>IF(N236="sníž. přenesená",J236,0)</f>
        <v>0</v>
      </c>
      <c r="BI236" s="191">
        <f>IF(N236="nulová",J236,0)</f>
        <v>0</v>
      </c>
      <c r="BJ236" s="18" t="s">
        <v>90</v>
      </c>
      <c r="BK236" s="191">
        <f>ROUND(I236*H236,2)</f>
        <v>0</v>
      </c>
      <c r="BL236" s="18" t="s">
        <v>147</v>
      </c>
      <c r="BM236" s="190" t="s">
        <v>537</v>
      </c>
    </row>
    <row r="237" s="2" customFormat="1">
      <c r="A237" s="37"/>
      <c r="B237" s="38"/>
      <c r="C237" s="37"/>
      <c r="D237" s="192" t="s">
        <v>149</v>
      </c>
      <c r="E237" s="37"/>
      <c r="F237" s="193" t="s">
        <v>535</v>
      </c>
      <c r="G237" s="37"/>
      <c r="H237" s="37"/>
      <c r="I237" s="194"/>
      <c r="J237" s="37"/>
      <c r="K237" s="37"/>
      <c r="L237" s="38"/>
      <c r="M237" s="195"/>
      <c r="N237" s="196"/>
      <c r="O237" s="76"/>
      <c r="P237" s="76"/>
      <c r="Q237" s="76"/>
      <c r="R237" s="76"/>
      <c r="S237" s="76"/>
      <c r="T237" s="77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8" t="s">
        <v>149</v>
      </c>
      <c r="AU237" s="18" t="s">
        <v>90</v>
      </c>
    </row>
    <row r="238" s="13" customFormat="1">
      <c r="A238" s="13"/>
      <c r="B238" s="197"/>
      <c r="C238" s="13"/>
      <c r="D238" s="192" t="s">
        <v>150</v>
      </c>
      <c r="E238" s="198" t="s">
        <v>1</v>
      </c>
      <c r="F238" s="199" t="s">
        <v>535</v>
      </c>
      <c r="G238" s="13"/>
      <c r="H238" s="198" t="s">
        <v>1</v>
      </c>
      <c r="I238" s="200"/>
      <c r="J238" s="13"/>
      <c r="K238" s="13"/>
      <c r="L238" s="197"/>
      <c r="M238" s="201"/>
      <c r="N238" s="202"/>
      <c r="O238" s="202"/>
      <c r="P238" s="202"/>
      <c r="Q238" s="202"/>
      <c r="R238" s="202"/>
      <c r="S238" s="202"/>
      <c r="T238" s="20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198" t="s">
        <v>150</v>
      </c>
      <c r="AU238" s="198" t="s">
        <v>90</v>
      </c>
      <c r="AV238" s="13" t="s">
        <v>90</v>
      </c>
      <c r="AW238" s="13" t="s">
        <v>36</v>
      </c>
      <c r="AX238" s="13" t="s">
        <v>83</v>
      </c>
      <c r="AY238" s="198" t="s">
        <v>140</v>
      </c>
    </row>
    <row r="239" s="14" customFormat="1">
      <c r="A239" s="14"/>
      <c r="B239" s="204"/>
      <c r="C239" s="14"/>
      <c r="D239" s="192" t="s">
        <v>150</v>
      </c>
      <c r="E239" s="205" t="s">
        <v>1</v>
      </c>
      <c r="F239" s="206" t="s">
        <v>90</v>
      </c>
      <c r="G239" s="14"/>
      <c r="H239" s="207">
        <v>1</v>
      </c>
      <c r="I239" s="208"/>
      <c r="J239" s="14"/>
      <c r="K239" s="14"/>
      <c r="L239" s="204"/>
      <c r="M239" s="209"/>
      <c r="N239" s="210"/>
      <c r="O239" s="210"/>
      <c r="P239" s="210"/>
      <c r="Q239" s="210"/>
      <c r="R239" s="210"/>
      <c r="S239" s="210"/>
      <c r="T239" s="21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05" t="s">
        <v>150</v>
      </c>
      <c r="AU239" s="205" t="s">
        <v>90</v>
      </c>
      <c r="AV239" s="14" t="s">
        <v>92</v>
      </c>
      <c r="AW239" s="14" t="s">
        <v>36</v>
      </c>
      <c r="AX239" s="14" t="s">
        <v>83</v>
      </c>
      <c r="AY239" s="205" t="s">
        <v>140</v>
      </c>
    </row>
    <row r="240" s="15" customFormat="1">
      <c r="A240" s="15"/>
      <c r="B240" s="212"/>
      <c r="C240" s="15"/>
      <c r="D240" s="192" t="s">
        <v>150</v>
      </c>
      <c r="E240" s="213" t="s">
        <v>1</v>
      </c>
      <c r="F240" s="214" t="s">
        <v>153</v>
      </c>
      <c r="G240" s="15"/>
      <c r="H240" s="215">
        <v>1</v>
      </c>
      <c r="I240" s="216"/>
      <c r="J240" s="15"/>
      <c r="K240" s="15"/>
      <c r="L240" s="212"/>
      <c r="M240" s="217"/>
      <c r="N240" s="218"/>
      <c r="O240" s="218"/>
      <c r="P240" s="218"/>
      <c r="Q240" s="218"/>
      <c r="R240" s="218"/>
      <c r="S240" s="218"/>
      <c r="T240" s="219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13" t="s">
        <v>150</v>
      </c>
      <c r="AU240" s="213" t="s">
        <v>90</v>
      </c>
      <c r="AV240" s="15" t="s">
        <v>147</v>
      </c>
      <c r="AW240" s="15" t="s">
        <v>36</v>
      </c>
      <c r="AX240" s="15" t="s">
        <v>90</v>
      </c>
      <c r="AY240" s="213" t="s">
        <v>140</v>
      </c>
    </row>
    <row r="241" s="12" customFormat="1" ht="25.92" customHeight="1">
      <c r="A241" s="12"/>
      <c r="B241" s="165"/>
      <c r="C241" s="12"/>
      <c r="D241" s="166" t="s">
        <v>82</v>
      </c>
      <c r="E241" s="167" t="s">
        <v>147</v>
      </c>
      <c r="F241" s="167" t="s">
        <v>538</v>
      </c>
      <c r="G241" s="12"/>
      <c r="H241" s="12"/>
      <c r="I241" s="168"/>
      <c r="J241" s="169">
        <f>BK241</f>
        <v>0</v>
      </c>
      <c r="K241" s="12"/>
      <c r="L241" s="165"/>
      <c r="M241" s="170"/>
      <c r="N241" s="171"/>
      <c r="O241" s="171"/>
      <c r="P241" s="172">
        <f>SUM(P242:P249)</f>
        <v>0</v>
      </c>
      <c r="Q241" s="171"/>
      <c r="R241" s="172">
        <f>SUM(R242:R249)</f>
        <v>44.328580800000005</v>
      </c>
      <c r="S241" s="171"/>
      <c r="T241" s="173">
        <f>SUM(T242:T249)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166" t="s">
        <v>90</v>
      </c>
      <c r="AT241" s="174" t="s">
        <v>82</v>
      </c>
      <c r="AU241" s="174" t="s">
        <v>83</v>
      </c>
      <c r="AY241" s="166" t="s">
        <v>140</v>
      </c>
      <c r="BK241" s="175">
        <f>SUM(BK242:BK249)</f>
        <v>0</v>
      </c>
    </row>
    <row r="242" s="2" customFormat="1" ht="24.15" customHeight="1">
      <c r="A242" s="37"/>
      <c r="B242" s="178"/>
      <c r="C242" s="179" t="s">
        <v>7</v>
      </c>
      <c r="D242" s="179" t="s">
        <v>142</v>
      </c>
      <c r="E242" s="180" t="s">
        <v>539</v>
      </c>
      <c r="F242" s="181" t="s">
        <v>540</v>
      </c>
      <c r="G242" s="182" t="s">
        <v>145</v>
      </c>
      <c r="H242" s="183">
        <v>30.190000000000001</v>
      </c>
      <c r="I242" s="184"/>
      <c r="J242" s="185">
        <f>ROUND(I242*H242,2)</f>
        <v>0</v>
      </c>
      <c r="K242" s="181" t="s">
        <v>146</v>
      </c>
      <c r="L242" s="38"/>
      <c r="M242" s="186" t="s">
        <v>1</v>
      </c>
      <c r="N242" s="187" t="s">
        <v>48</v>
      </c>
      <c r="O242" s="76"/>
      <c r="P242" s="188">
        <f>O242*H242</f>
        <v>0</v>
      </c>
      <c r="Q242" s="188">
        <v>0.18051</v>
      </c>
      <c r="R242" s="188">
        <f>Q242*H242</f>
        <v>5.4495969000000004</v>
      </c>
      <c r="S242" s="188">
        <v>0</v>
      </c>
      <c r="T242" s="189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190" t="s">
        <v>147</v>
      </c>
      <c r="AT242" s="190" t="s">
        <v>142</v>
      </c>
      <c r="AU242" s="190" t="s">
        <v>90</v>
      </c>
      <c r="AY242" s="18" t="s">
        <v>140</v>
      </c>
      <c r="BE242" s="191">
        <f>IF(N242="základní",J242,0)</f>
        <v>0</v>
      </c>
      <c r="BF242" s="191">
        <f>IF(N242="snížená",J242,0)</f>
        <v>0</v>
      </c>
      <c r="BG242" s="191">
        <f>IF(N242="zákl. přenesená",J242,0)</f>
        <v>0</v>
      </c>
      <c r="BH242" s="191">
        <f>IF(N242="sníž. přenesená",J242,0)</f>
        <v>0</v>
      </c>
      <c r="BI242" s="191">
        <f>IF(N242="nulová",J242,0)</f>
        <v>0</v>
      </c>
      <c r="BJ242" s="18" t="s">
        <v>90</v>
      </c>
      <c r="BK242" s="191">
        <f>ROUND(I242*H242,2)</f>
        <v>0</v>
      </c>
      <c r="BL242" s="18" t="s">
        <v>147</v>
      </c>
      <c r="BM242" s="190" t="s">
        <v>541</v>
      </c>
    </row>
    <row r="243" s="2" customFormat="1">
      <c r="A243" s="37"/>
      <c r="B243" s="38"/>
      <c r="C243" s="37"/>
      <c r="D243" s="192" t="s">
        <v>149</v>
      </c>
      <c r="E243" s="37"/>
      <c r="F243" s="193" t="s">
        <v>540</v>
      </c>
      <c r="G243" s="37"/>
      <c r="H243" s="37"/>
      <c r="I243" s="194"/>
      <c r="J243" s="37"/>
      <c r="K243" s="37"/>
      <c r="L243" s="38"/>
      <c r="M243" s="195"/>
      <c r="N243" s="196"/>
      <c r="O243" s="76"/>
      <c r="P243" s="76"/>
      <c r="Q243" s="76"/>
      <c r="R243" s="76"/>
      <c r="S243" s="76"/>
      <c r="T243" s="77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8" t="s">
        <v>149</v>
      </c>
      <c r="AU243" s="18" t="s">
        <v>90</v>
      </c>
    </row>
    <row r="244" s="14" customFormat="1">
      <c r="A244" s="14"/>
      <c r="B244" s="204"/>
      <c r="C244" s="14"/>
      <c r="D244" s="192" t="s">
        <v>150</v>
      </c>
      <c r="E244" s="205" t="s">
        <v>1</v>
      </c>
      <c r="F244" s="206" t="s">
        <v>542</v>
      </c>
      <c r="G244" s="14"/>
      <c r="H244" s="207">
        <v>30.190000000000001</v>
      </c>
      <c r="I244" s="208"/>
      <c r="J244" s="14"/>
      <c r="K244" s="14"/>
      <c r="L244" s="204"/>
      <c r="M244" s="209"/>
      <c r="N244" s="210"/>
      <c r="O244" s="210"/>
      <c r="P244" s="210"/>
      <c r="Q244" s="210"/>
      <c r="R244" s="210"/>
      <c r="S244" s="210"/>
      <c r="T244" s="211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05" t="s">
        <v>150</v>
      </c>
      <c r="AU244" s="205" t="s">
        <v>90</v>
      </c>
      <c r="AV244" s="14" t="s">
        <v>92</v>
      </c>
      <c r="AW244" s="14" t="s">
        <v>36</v>
      </c>
      <c r="AX244" s="14" t="s">
        <v>83</v>
      </c>
      <c r="AY244" s="205" t="s">
        <v>140</v>
      </c>
    </row>
    <row r="245" s="15" customFormat="1">
      <c r="A245" s="15"/>
      <c r="B245" s="212"/>
      <c r="C245" s="15"/>
      <c r="D245" s="192" t="s">
        <v>150</v>
      </c>
      <c r="E245" s="213" t="s">
        <v>1</v>
      </c>
      <c r="F245" s="214" t="s">
        <v>153</v>
      </c>
      <c r="G245" s="15"/>
      <c r="H245" s="215">
        <v>30.190000000000001</v>
      </c>
      <c r="I245" s="216"/>
      <c r="J245" s="15"/>
      <c r="K245" s="15"/>
      <c r="L245" s="212"/>
      <c r="M245" s="217"/>
      <c r="N245" s="218"/>
      <c r="O245" s="218"/>
      <c r="P245" s="218"/>
      <c r="Q245" s="218"/>
      <c r="R245" s="218"/>
      <c r="S245" s="218"/>
      <c r="T245" s="219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13" t="s">
        <v>150</v>
      </c>
      <c r="AU245" s="213" t="s">
        <v>90</v>
      </c>
      <c r="AV245" s="15" t="s">
        <v>147</v>
      </c>
      <c r="AW245" s="15" t="s">
        <v>36</v>
      </c>
      <c r="AX245" s="15" t="s">
        <v>90</v>
      </c>
      <c r="AY245" s="213" t="s">
        <v>140</v>
      </c>
    </row>
    <row r="246" s="2" customFormat="1" ht="24.15" customHeight="1">
      <c r="A246" s="37"/>
      <c r="B246" s="178"/>
      <c r="C246" s="179" t="s">
        <v>271</v>
      </c>
      <c r="D246" s="179" t="s">
        <v>142</v>
      </c>
      <c r="E246" s="180" t="s">
        <v>543</v>
      </c>
      <c r="F246" s="181" t="s">
        <v>544</v>
      </c>
      <c r="G246" s="182" t="s">
        <v>145</v>
      </c>
      <c r="H246" s="183">
        <v>30.190000000000001</v>
      </c>
      <c r="I246" s="184"/>
      <c r="J246" s="185">
        <f>ROUND(I246*H246,2)</f>
        <v>0</v>
      </c>
      <c r="K246" s="181" t="s">
        <v>146</v>
      </c>
      <c r="L246" s="38"/>
      <c r="M246" s="186" t="s">
        <v>1</v>
      </c>
      <c r="N246" s="187" t="s">
        <v>48</v>
      </c>
      <c r="O246" s="76"/>
      <c r="P246" s="188">
        <f>O246*H246</f>
        <v>0</v>
      </c>
      <c r="Q246" s="188">
        <v>1.2878099999999999</v>
      </c>
      <c r="R246" s="188">
        <f>Q246*H246</f>
        <v>38.878983900000001</v>
      </c>
      <c r="S246" s="188">
        <v>0</v>
      </c>
      <c r="T246" s="189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190" t="s">
        <v>147</v>
      </c>
      <c r="AT246" s="190" t="s">
        <v>142</v>
      </c>
      <c r="AU246" s="190" t="s">
        <v>90</v>
      </c>
      <c r="AY246" s="18" t="s">
        <v>140</v>
      </c>
      <c r="BE246" s="191">
        <f>IF(N246="základní",J246,0)</f>
        <v>0</v>
      </c>
      <c r="BF246" s="191">
        <f>IF(N246="snížená",J246,0)</f>
        <v>0</v>
      </c>
      <c r="BG246" s="191">
        <f>IF(N246="zákl. přenesená",J246,0)</f>
        <v>0</v>
      </c>
      <c r="BH246" s="191">
        <f>IF(N246="sníž. přenesená",J246,0)</f>
        <v>0</v>
      </c>
      <c r="BI246" s="191">
        <f>IF(N246="nulová",J246,0)</f>
        <v>0</v>
      </c>
      <c r="BJ246" s="18" t="s">
        <v>90</v>
      </c>
      <c r="BK246" s="191">
        <f>ROUND(I246*H246,2)</f>
        <v>0</v>
      </c>
      <c r="BL246" s="18" t="s">
        <v>147</v>
      </c>
      <c r="BM246" s="190" t="s">
        <v>545</v>
      </c>
    </row>
    <row r="247" s="2" customFormat="1">
      <c r="A247" s="37"/>
      <c r="B247" s="38"/>
      <c r="C247" s="37"/>
      <c r="D247" s="192" t="s">
        <v>149</v>
      </c>
      <c r="E247" s="37"/>
      <c r="F247" s="193" t="s">
        <v>544</v>
      </c>
      <c r="G247" s="37"/>
      <c r="H247" s="37"/>
      <c r="I247" s="194"/>
      <c r="J247" s="37"/>
      <c r="K247" s="37"/>
      <c r="L247" s="38"/>
      <c r="M247" s="195"/>
      <c r="N247" s="196"/>
      <c r="O247" s="76"/>
      <c r="P247" s="76"/>
      <c r="Q247" s="76"/>
      <c r="R247" s="76"/>
      <c r="S247" s="76"/>
      <c r="T247" s="77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8" t="s">
        <v>149</v>
      </c>
      <c r="AU247" s="18" t="s">
        <v>90</v>
      </c>
    </row>
    <row r="248" s="14" customFormat="1">
      <c r="A248" s="14"/>
      <c r="B248" s="204"/>
      <c r="C248" s="14"/>
      <c r="D248" s="192" t="s">
        <v>150</v>
      </c>
      <c r="E248" s="205" t="s">
        <v>1</v>
      </c>
      <c r="F248" s="206" t="s">
        <v>542</v>
      </c>
      <c r="G248" s="14"/>
      <c r="H248" s="207">
        <v>30.190000000000001</v>
      </c>
      <c r="I248" s="208"/>
      <c r="J248" s="14"/>
      <c r="K248" s="14"/>
      <c r="L248" s="204"/>
      <c r="M248" s="209"/>
      <c r="N248" s="210"/>
      <c r="O248" s="210"/>
      <c r="P248" s="210"/>
      <c r="Q248" s="210"/>
      <c r="R248" s="210"/>
      <c r="S248" s="210"/>
      <c r="T248" s="211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05" t="s">
        <v>150</v>
      </c>
      <c r="AU248" s="205" t="s">
        <v>90</v>
      </c>
      <c r="AV248" s="14" t="s">
        <v>92</v>
      </c>
      <c r="AW248" s="14" t="s">
        <v>36</v>
      </c>
      <c r="AX248" s="14" t="s">
        <v>83</v>
      </c>
      <c r="AY248" s="205" t="s">
        <v>140</v>
      </c>
    </row>
    <row r="249" s="15" customFormat="1">
      <c r="A249" s="15"/>
      <c r="B249" s="212"/>
      <c r="C249" s="15"/>
      <c r="D249" s="192" t="s">
        <v>150</v>
      </c>
      <c r="E249" s="213" t="s">
        <v>1</v>
      </c>
      <c r="F249" s="214" t="s">
        <v>153</v>
      </c>
      <c r="G249" s="15"/>
      <c r="H249" s="215">
        <v>30.190000000000001</v>
      </c>
      <c r="I249" s="216"/>
      <c r="J249" s="15"/>
      <c r="K249" s="15"/>
      <c r="L249" s="212"/>
      <c r="M249" s="217"/>
      <c r="N249" s="218"/>
      <c r="O249" s="218"/>
      <c r="P249" s="218"/>
      <c r="Q249" s="218"/>
      <c r="R249" s="218"/>
      <c r="S249" s="218"/>
      <c r="T249" s="219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13" t="s">
        <v>150</v>
      </c>
      <c r="AU249" s="213" t="s">
        <v>90</v>
      </c>
      <c r="AV249" s="15" t="s">
        <v>147</v>
      </c>
      <c r="AW249" s="15" t="s">
        <v>36</v>
      </c>
      <c r="AX249" s="15" t="s">
        <v>90</v>
      </c>
      <c r="AY249" s="213" t="s">
        <v>140</v>
      </c>
    </row>
    <row r="250" s="12" customFormat="1" ht="25.92" customHeight="1">
      <c r="A250" s="12"/>
      <c r="B250" s="165"/>
      <c r="C250" s="12"/>
      <c r="D250" s="166" t="s">
        <v>82</v>
      </c>
      <c r="E250" s="167" t="s">
        <v>192</v>
      </c>
      <c r="F250" s="167" t="s">
        <v>405</v>
      </c>
      <c r="G250" s="12"/>
      <c r="H250" s="12"/>
      <c r="I250" s="168"/>
      <c r="J250" s="169">
        <f>BK250</f>
        <v>0</v>
      </c>
      <c r="K250" s="12"/>
      <c r="L250" s="165"/>
      <c r="M250" s="170"/>
      <c r="N250" s="171"/>
      <c r="O250" s="171"/>
      <c r="P250" s="172">
        <f>P251+SUM(P252:P255)</f>
        <v>0</v>
      </c>
      <c r="Q250" s="171"/>
      <c r="R250" s="172">
        <f>R251+SUM(R252:R255)</f>
        <v>0</v>
      </c>
      <c r="S250" s="171"/>
      <c r="T250" s="173">
        <f>T251+SUM(T252:T255)</f>
        <v>2.0369999999999999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166" t="s">
        <v>90</v>
      </c>
      <c r="AT250" s="174" t="s">
        <v>82</v>
      </c>
      <c r="AU250" s="174" t="s">
        <v>83</v>
      </c>
      <c r="AY250" s="166" t="s">
        <v>140</v>
      </c>
      <c r="BK250" s="175">
        <f>BK251+SUM(BK252:BK255)</f>
        <v>0</v>
      </c>
    </row>
    <row r="251" s="2" customFormat="1" ht="16.5" customHeight="1">
      <c r="A251" s="37"/>
      <c r="B251" s="178"/>
      <c r="C251" s="179" t="s">
        <v>279</v>
      </c>
      <c r="D251" s="179" t="s">
        <v>142</v>
      </c>
      <c r="E251" s="180" t="s">
        <v>546</v>
      </c>
      <c r="F251" s="181" t="s">
        <v>547</v>
      </c>
      <c r="G251" s="182" t="s">
        <v>522</v>
      </c>
      <c r="H251" s="183">
        <v>10.5</v>
      </c>
      <c r="I251" s="184"/>
      <c r="J251" s="185">
        <f>ROUND(I251*H251,2)</f>
        <v>0</v>
      </c>
      <c r="K251" s="181" t="s">
        <v>146</v>
      </c>
      <c r="L251" s="38"/>
      <c r="M251" s="186" t="s">
        <v>1</v>
      </c>
      <c r="N251" s="187" t="s">
        <v>48</v>
      </c>
      <c r="O251" s="76"/>
      <c r="P251" s="188">
        <f>O251*H251</f>
        <v>0</v>
      </c>
      <c r="Q251" s="188">
        <v>0</v>
      </c>
      <c r="R251" s="188">
        <f>Q251*H251</f>
        <v>0</v>
      </c>
      <c r="S251" s="188">
        <v>0.19400000000000001</v>
      </c>
      <c r="T251" s="189">
        <f>S251*H251</f>
        <v>2.0369999999999999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190" t="s">
        <v>147</v>
      </c>
      <c r="AT251" s="190" t="s">
        <v>142</v>
      </c>
      <c r="AU251" s="190" t="s">
        <v>90</v>
      </c>
      <c r="AY251" s="18" t="s">
        <v>140</v>
      </c>
      <c r="BE251" s="191">
        <f>IF(N251="základní",J251,0)</f>
        <v>0</v>
      </c>
      <c r="BF251" s="191">
        <f>IF(N251="snížená",J251,0)</f>
        <v>0</v>
      </c>
      <c r="BG251" s="191">
        <f>IF(N251="zákl. přenesená",J251,0)</f>
        <v>0</v>
      </c>
      <c r="BH251" s="191">
        <f>IF(N251="sníž. přenesená",J251,0)</f>
        <v>0</v>
      </c>
      <c r="BI251" s="191">
        <f>IF(N251="nulová",J251,0)</f>
        <v>0</v>
      </c>
      <c r="BJ251" s="18" t="s">
        <v>90</v>
      </c>
      <c r="BK251" s="191">
        <f>ROUND(I251*H251,2)</f>
        <v>0</v>
      </c>
      <c r="BL251" s="18" t="s">
        <v>147</v>
      </c>
      <c r="BM251" s="190" t="s">
        <v>548</v>
      </c>
    </row>
    <row r="252" s="2" customFormat="1">
      <c r="A252" s="37"/>
      <c r="B252" s="38"/>
      <c r="C252" s="37"/>
      <c r="D252" s="192" t="s">
        <v>149</v>
      </c>
      <c r="E252" s="37"/>
      <c r="F252" s="193" t="s">
        <v>549</v>
      </c>
      <c r="G252" s="37"/>
      <c r="H252" s="37"/>
      <c r="I252" s="194"/>
      <c r="J252" s="37"/>
      <c r="K252" s="37"/>
      <c r="L252" s="38"/>
      <c r="M252" s="195"/>
      <c r="N252" s="196"/>
      <c r="O252" s="76"/>
      <c r="P252" s="76"/>
      <c r="Q252" s="76"/>
      <c r="R252" s="76"/>
      <c r="S252" s="76"/>
      <c r="T252" s="77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8" t="s">
        <v>149</v>
      </c>
      <c r="AU252" s="18" t="s">
        <v>90</v>
      </c>
    </row>
    <row r="253" s="14" customFormat="1">
      <c r="A253" s="14"/>
      <c r="B253" s="204"/>
      <c r="C253" s="14"/>
      <c r="D253" s="192" t="s">
        <v>150</v>
      </c>
      <c r="E253" s="205" t="s">
        <v>1</v>
      </c>
      <c r="F253" s="206" t="s">
        <v>550</v>
      </c>
      <c r="G253" s="14"/>
      <c r="H253" s="207">
        <v>10.5</v>
      </c>
      <c r="I253" s="208"/>
      <c r="J253" s="14"/>
      <c r="K253" s="14"/>
      <c r="L253" s="204"/>
      <c r="M253" s="209"/>
      <c r="N253" s="210"/>
      <c r="O253" s="210"/>
      <c r="P253" s="210"/>
      <c r="Q253" s="210"/>
      <c r="R253" s="210"/>
      <c r="S253" s="210"/>
      <c r="T253" s="211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05" t="s">
        <v>150</v>
      </c>
      <c r="AU253" s="205" t="s">
        <v>90</v>
      </c>
      <c r="AV253" s="14" t="s">
        <v>92</v>
      </c>
      <c r="AW253" s="14" t="s">
        <v>36</v>
      </c>
      <c r="AX253" s="14" t="s">
        <v>83</v>
      </c>
      <c r="AY253" s="205" t="s">
        <v>140</v>
      </c>
    </row>
    <row r="254" s="15" customFormat="1">
      <c r="A254" s="15"/>
      <c r="B254" s="212"/>
      <c r="C254" s="15"/>
      <c r="D254" s="192" t="s">
        <v>150</v>
      </c>
      <c r="E254" s="213" t="s">
        <v>1</v>
      </c>
      <c r="F254" s="214" t="s">
        <v>153</v>
      </c>
      <c r="G254" s="15"/>
      <c r="H254" s="215">
        <v>10.5</v>
      </c>
      <c r="I254" s="216"/>
      <c r="J254" s="15"/>
      <c r="K254" s="15"/>
      <c r="L254" s="212"/>
      <c r="M254" s="217"/>
      <c r="N254" s="218"/>
      <c r="O254" s="218"/>
      <c r="P254" s="218"/>
      <c r="Q254" s="218"/>
      <c r="R254" s="218"/>
      <c r="S254" s="218"/>
      <c r="T254" s="219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13" t="s">
        <v>150</v>
      </c>
      <c r="AU254" s="213" t="s">
        <v>90</v>
      </c>
      <c r="AV254" s="15" t="s">
        <v>147</v>
      </c>
      <c r="AW254" s="15" t="s">
        <v>36</v>
      </c>
      <c r="AX254" s="15" t="s">
        <v>90</v>
      </c>
      <c r="AY254" s="213" t="s">
        <v>140</v>
      </c>
    </row>
    <row r="255" s="12" customFormat="1" ht="22.8" customHeight="1">
      <c r="A255" s="12"/>
      <c r="B255" s="165"/>
      <c r="C255" s="12"/>
      <c r="D255" s="166" t="s">
        <v>82</v>
      </c>
      <c r="E255" s="176" t="s">
        <v>412</v>
      </c>
      <c r="F255" s="176" t="s">
        <v>413</v>
      </c>
      <c r="G255" s="12"/>
      <c r="H255" s="12"/>
      <c r="I255" s="168"/>
      <c r="J255" s="177">
        <f>BK255</f>
        <v>0</v>
      </c>
      <c r="K255" s="12"/>
      <c r="L255" s="165"/>
      <c r="M255" s="170"/>
      <c r="N255" s="171"/>
      <c r="O255" s="171"/>
      <c r="P255" s="172">
        <f>SUM(P256:P260)</f>
        <v>0</v>
      </c>
      <c r="Q255" s="171"/>
      <c r="R255" s="172">
        <f>SUM(R256:R260)</f>
        <v>0</v>
      </c>
      <c r="S255" s="171"/>
      <c r="T255" s="173">
        <f>SUM(T256:T260)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166" t="s">
        <v>90</v>
      </c>
      <c r="AT255" s="174" t="s">
        <v>82</v>
      </c>
      <c r="AU255" s="174" t="s">
        <v>90</v>
      </c>
      <c r="AY255" s="166" t="s">
        <v>140</v>
      </c>
      <c r="BK255" s="175">
        <f>SUM(BK256:BK260)</f>
        <v>0</v>
      </c>
    </row>
    <row r="256" s="2" customFormat="1" ht="16.5" customHeight="1">
      <c r="A256" s="37"/>
      <c r="B256" s="178"/>
      <c r="C256" s="179" t="s">
        <v>176</v>
      </c>
      <c r="D256" s="179" t="s">
        <v>142</v>
      </c>
      <c r="E256" s="180" t="s">
        <v>551</v>
      </c>
      <c r="F256" s="181" t="s">
        <v>552</v>
      </c>
      <c r="G256" s="182" t="s">
        <v>536</v>
      </c>
      <c r="H256" s="183">
        <v>1</v>
      </c>
      <c r="I256" s="184"/>
      <c r="J256" s="185">
        <f>ROUND(I256*H256,2)</f>
        <v>0</v>
      </c>
      <c r="K256" s="181" t="s">
        <v>1</v>
      </c>
      <c r="L256" s="38"/>
      <c r="M256" s="186" t="s">
        <v>1</v>
      </c>
      <c r="N256" s="187" t="s">
        <v>48</v>
      </c>
      <c r="O256" s="76"/>
      <c r="P256" s="188">
        <f>O256*H256</f>
        <v>0</v>
      </c>
      <c r="Q256" s="188">
        <v>0</v>
      </c>
      <c r="R256" s="188">
        <f>Q256*H256</f>
        <v>0</v>
      </c>
      <c r="S256" s="188">
        <v>0</v>
      </c>
      <c r="T256" s="189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190" t="s">
        <v>147</v>
      </c>
      <c r="AT256" s="190" t="s">
        <v>142</v>
      </c>
      <c r="AU256" s="190" t="s">
        <v>92</v>
      </c>
      <c r="AY256" s="18" t="s">
        <v>140</v>
      </c>
      <c r="BE256" s="191">
        <f>IF(N256="základní",J256,0)</f>
        <v>0</v>
      </c>
      <c r="BF256" s="191">
        <f>IF(N256="snížená",J256,0)</f>
        <v>0</v>
      </c>
      <c r="BG256" s="191">
        <f>IF(N256="zákl. přenesená",J256,0)</f>
        <v>0</v>
      </c>
      <c r="BH256" s="191">
        <f>IF(N256="sníž. přenesená",J256,0)</f>
        <v>0</v>
      </c>
      <c r="BI256" s="191">
        <f>IF(N256="nulová",J256,0)</f>
        <v>0</v>
      </c>
      <c r="BJ256" s="18" t="s">
        <v>90</v>
      </c>
      <c r="BK256" s="191">
        <f>ROUND(I256*H256,2)</f>
        <v>0</v>
      </c>
      <c r="BL256" s="18" t="s">
        <v>147</v>
      </c>
      <c r="BM256" s="190" t="s">
        <v>553</v>
      </c>
    </row>
    <row r="257" s="2" customFormat="1">
      <c r="A257" s="37"/>
      <c r="B257" s="38"/>
      <c r="C257" s="37"/>
      <c r="D257" s="192" t="s">
        <v>149</v>
      </c>
      <c r="E257" s="37"/>
      <c r="F257" s="193" t="s">
        <v>552</v>
      </c>
      <c r="G257" s="37"/>
      <c r="H257" s="37"/>
      <c r="I257" s="194"/>
      <c r="J257" s="37"/>
      <c r="K257" s="37"/>
      <c r="L257" s="38"/>
      <c r="M257" s="195"/>
      <c r="N257" s="196"/>
      <c r="O257" s="76"/>
      <c r="P257" s="76"/>
      <c r="Q257" s="76"/>
      <c r="R257" s="76"/>
      <c r="S257" s="76"/>
      <c r="T257" s="77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8" t="s">
        <v>149</v>
      </c>
      <c r="AU257" s="18" t="s">
        <v>92</v>
      </c>
    </row>
    <row r="258" s="13" customFormat="1">
      <c r="A258" s="13"/>
      <c r="B258" s="197"/>
      <c r="C258" s="13"/>
      <c r="D258" s="192" t="s">
        <v>150</v>
      </c>
      <c r="E258" s="198" t="s">
        <v>1</v>
      </c>
      <c r="F258" s="199" t="s">
        <v>552</v>
      </c>
      <c r="G258" s="13"/>
      <c r="H258" s="198" t="s">
        <v>1</v>
      </c>
      <c r="I258" s="200"/>
      <c r="J258" s="13"/>
      <c r="K258" s="13"/>
      <c r="L258" s="197"/>
      <c r="M258" s="201"/>
      <c r="N258" s="202"/>
      <c r="O258" s="202"/>
      <c r="P258" s="202"/>
      <c r="Q258" s="202"/>
      <c r="R258" s="202"/>
      <c r="S258" s="202"/>
      <c r="T258" s="20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198" t="s">
        <v>150</v>
      </c>
      <c r="AU258" s="198" t="s">
        <v>92</v>
      </c>
      <c r="AV258" s="13" t="s">
        <v>90</v>
      </c>
      <c r="AW258" s="13" t="s">
        <v>36</v>
      </c>
      <c r="AX258" s="13" t="s">
        <v>83</v>
      </c>
      <c r="AY258" s="198" t="s">
        <v>140</v>
      </c>
    </row>
    <row r="259" s="14" customFormat="1">
      <c r="A259" s="14"/>
      <c r="B259" s="204"/>
      <c r="C259" s="14"/>
      <c r="D259" s="192" t="s">
        <v>150</v>
      </c>
      <c r="E259" s="205" t="s">
        <v>1</v>
      </c>
      <c r="F259" s="206" t="s">
        <v>90</v>
      </c>
      <c r="G259" s="14"/>
      <c r="H259" s="207">
        <v>1</v>
      </c>
      <c r="I259" s="208"/>
      <c r="J259" s="14"/>
      <c r="K259" s="14"/>
      <c r="L259" s="204"/>
      <c r="M259" s="209"/>
      <c r="N259" s="210"/>
      <c r="O259" s="210"/>
      <c r="P259" s="210"/>
      <c r="Q259" s="210"/>
      <c r="R259" s="210"/>
      <c r="S259" s="210"/>
      <c r="T259" s="211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05" t="s">
        <v>150</v>
      </c>
      <c r="AU259" s="205" t="s">
        <v>92</v>
      </c>
      <c r="AV259" s="14" t="s">
        <v>92</v>
      </c>
      <c r="AW259" s="14" t="s">
        <v>36</v>
      </c>
      <c r="AX259" s="14" t="s">
        <v>83</v>
      </c>
      <c r="AY259" s="205" t="s">
        <v>140</v>
      </c>
    </row>
    <row r="260" s="15" customFormat="1">
      <c r="A260" s="15"/>
      <c r="B260" s="212"/>
      <c r="C260" s="15"/>
      <c r="D260" s="192" t="s">
        <v>150</v>
      </c>
      <c r="E260" s="213" t="s">
        <v>1</v>
      </c>
      <c r="F260" s="214" t="s">
        <v>153</v>
      </c>
      <c r="G260" s="15"/>
      <c r="H260" s="215">
        <v>1</v>
      </c>
      <c r="I260" s="216"/>
      <c r="J260" s="15"/>
      <c r="K260" s="15"/>
      <c r="L260" s="212"/>
      <c r="M260" s="217"/>
      <c r="N260" s="218"/>
      <c r="O260" s="218"/>
      <c r="P260" s="218"/>
      <c r="Q260" s="218"/>
      <c r="R260" s="218"/>
      <c r="S260" s="218"/>
      <c r="T260" s="219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13" t="s">
        <v>150</v>
      </c>
      <c r="AU260" s="213" t="s">
        <v>92</v>
      </c>
      <c r="AV260" s="15" t="s">
        <v>147</v>
      </c>
      <c r="AW260" s="15" t="s">
        <v>36</v>
      </c>
      <c r="AX260" s="15" t="s">
        <v>90</v>
      </c>
      <c r="AY260" s="213" t="s">
        <v>140</v>
      </c>
    </row>
    <row r="261" s="12" customFormat="1" ht="25.92" customHeight="1">
      <c r="A261" s="12"/>
      <c r="B261" s="165"/>
      <c r="C261" s="12"/>
      <c r="D261" s="166" t="s">
        <v>82</v>
      </c>
      <c r="E261" s="167" t="s">
        <v>138</v>
      </c>
      <c r="F261" s="167" t="s">
        <v>139</v>
      </c>
      <c r="G261" s="12"/>
      <c r="H261" s="12"/>
      <c r="I261" s="168"/>
      <c r="J261" s="169">
        <f>BK261</f>
        <v>0</v>
      </c>
      <c r="K261" s="12"/>
      <c r="L261" s="165"/>
      <c r="M261" s="170"/>
      <c r="N261" s="171"/>
      <c r="O261" s="171"/>
      <c r="P261" s="172">
        <f>P262</f>
        <v>0</v>
      </c>
      <c r="Q261" s="171"/>
      <c r="R261" s="172">
        <f>R262</f>
        <v>0</v>
      </c>
      <c r="S261" s="171"/>
      <c r="T261" s="173">
        <f>T262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166" t="s">
        <v>90</v>
      </c>
      <c r="AT261" s="174" t="s">
        <v>82</v>
      </c>
      <c r="AU261" s="174" t="s">
        <v>83</v>
      </c>
      <c r="AY261" s="166" t="s">
        <v>140</v>
      </c>
      <c r="BK261" s="175">
        <f>BK262</f>
        <v>0</v>
      </c>
    </row>
    <row r="262" s="12" customFormat="1" ht="22.8" customHeight="1">
      <c r="A262" s="12"/>
      <c r="B262" s="165"/>
      <c r="C262" s="12"/>
      <c r="D262" s="166" t="s">
        <v>82</v>
      </c>
      <c r="E262" s="176" t="s">
        <v>171</v>
      </c>
      <c r="F262" s="176" t="s">
        <v>333</v>
      </c>
      <c r="G262" s="12"/>
      <c r="H262" s="12"/>
      <c r="I262" s="168"/>
      <c r="J262" s="177">
        <f>BK262</f>
        <v>0</v>
      </c>
      <c r="K262" s="12"/>
      <c r="L262" s="165"/>
      <c r="M262" s="170"/>
      <c r="N262" s="171"/>
      <c r="O262" s="171"/>
      <c r="P262" s="172">
        <f>SUM(P263:P267)</f>
        <v>0</v>
      </c>
      <c r="Q262" s="171"/>
      <c r="R262" s="172">
        <f>SUM(R263:R267)</f>
        <v>0</v>
      </c>
      <c r="S262" s="171"/>
      <c r="T262" s="173">
        <f>SUM(T263:T267)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166" t="s">
        <v>90</v>
      </c>
      <c r="AT262" s="174" t="s">
        <v>82</v>
      </c>
      <c r="AU262" s="174" t="s">
        <v>90</v>
      </c>
      <c r="AY262" s="166" t="s">
        <v>140</v>
      </c>
      <c r="BK262" s="175">
        <f>SUM(BK263:BK267)</f>
        <v>0</v>
      </c>
    </row>
    <row r="263" s="2" customFormat="1" ht="16.5" customHeight="1">
      <c r="A263" s="37"/>
      <c r="B263" s="178"/>
      <c r="C263" s="179" t="s">
        <v>287</v>
      </c>
      <c r="D263" s="179" t="s">
        <v>142</v>
      </c>
      <c r="E263" s="180" t="s">
        <v>554</v>
      </c>
      <c r="F263" s="181" t="s">
        <v>555</v>
      </c>
      <c r="G263" s="182" t="s">
        <v>145</v>
      </c>
      <c r="H263" s="183">
        <v>40.200000000000003</v>
      </c>
      <c r="I263" s="184"/>
      <c r="J263" s="185">
        <f>ROUND(I263*H263,2)</f>
        <v>0</v>
      </c>
      <c r="K263" s="181" t="s">
        <v>146</v>
      </c>
      <c r="L263" s="38"/>
      <c r="M263" s="186" t="s">
        <v>1</v>
      </c>
      <c r="N263" s="187" t="s">
        <v>48</v>
      </c>
      <c r="O263" s="76"/>
      <c r="P263" s="188">
        <f>O263*H263</f>
        <v>0</v>
      </c>
      <c r="Q263" s="188">
        <v>0</v>
      </c>
      <c r="R263" s="188">
        <f>Q263*H263</f>
        <v>0</v>
      </c>
      <c r="S263" s="188">
        <v>0</v>
      </c>
      <c r="T263" s="189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190" t="s">
        <v>147</v>
      </c>
      <c r="AT263" s="190" t="s">
        <v>142</v>
      </c>
      <c r="AU263" s="190" t="s">
        <v>92</v>
      </c>
      <c r="AY263" s="18" t="s">
        <v>140</v>
      </c>
      <c r="BE263" s="191">
        <f>IF(N263="základní",J263,0)</f>
        <v>0</v>
      </c>
      <c r="BF263" s="191">
        <f>IF(N263="snížená",J263,0)</f>
        <v>0</v>
      </c>
      <c r="BG263" s="191">
        <f>IF(N263="zákl. přenesená",J263,0)</f>
        <v>0</v>
      </c>
      <c r="BH263" s="191">
        <f>IF(N263="sníž. přenesená",J263,0)</f>
        <v>0</v>
      </c>
      <c r="BI263" s="191">
        <f>IF(N263="nulová",J263,0)</f>
        <v>0</v>
      </c>
      <c r="BJ263" s="18" t="s">
        <v>90</v>
      </c>
      <c r="BK263" s="191">
        <f>ROUND(I263*H263,2)</f>
        <v>0</v>
      </c>
      <c r="BL263" s="18" t="s">
        <v>147</v>
      </c>
      <c r="BM263" s="190" t="s">
        <v>556</v>
      </c>
    </row>
    <row r="264" s="2" customFormat="1">
      <c r="A264" s="37"/>
      <c r="B264" s="38"/>
      <c r="C264" s="37"/>
      <c r="D264" s="192" t="s">
        <v>149</v>
      </c>
      <c r="E264" s="37"/>
      <c r="F264" s="193" t="s">
        <v>557</v>
      </c>
      <c r="G264" s="37"/>
      <c r="H264" s="37"/>
      <c r="I264" s="194"/>
      <c r="J264" s="37"/>
      <c r="K264" s="37"/>
      <c r="L264" s="38"/>
      <c r="M264" s="195"/>
      <c r="N264" s="196"/>
      <c r="O264" s="76"/>
      <c r="P264" s="76"/>
      <c r="Q264" s="76"/>
      <c r="R264" s="76"/>
      <c r="S264" s="76"/>
      <c r="T264" s="77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8" t="s">
        <v>149</v>
      </c>
      <c r="AU264" s="18" t="s">
        <v>92</v>
      </c>
    </row>
    <row r="265" s="13" customFormat="1">
      <c r="A265" s="13"/>
      <c r="B265" s="197"/>
      <c r="C265" s="13"/>
      <c r="D265" s="192" t="s">
        <v>150</v>
      </c>
      <c r="E265" s="198" t="s">
        <v>1</v>
      </c>
      <c r="F265" s="199" t="s">
        <v>558</v>
      </c>
      <c r="G265" s="13"/>
      <c r="H265" s="198" t="s">
        <v>1</v>
      </c>
      <c r="I265" s="200"/>
      <c r="J265" s="13"/>
      <c r="K265" s="13"/>
      <c r="L265" s="197"/>
      <c r="M265" s="201"/>
      <c r="N265" s="202"/>
      <c r="O265" s="202"/>
      <c r="P265" s="202"/>
      <c r="Q265" s="202"/>
      <c r="R265" s="202"/>
      <c r="S265" s="202"/>
      <c r="T265" s="20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198" t="s">
        <v>150</v>
      </c>
      <c r="AU265" s="198" t="s">
        <v>92</v>
      </c>
      <c r="AV265" s="13" t="s">
        <v>90</v>
      </c>
      <c r="AW265" s="13" t="s">
        <v>36</v>
      </c>
      <c r="AX265" s="13" t="s">
        <v>83</v>
      </c>
      <c r="AY265" s="198" t="s">
        <v>140</v>
      </c>
    </row>
    <row r="266" s="14" customFormat="1">
      <c r="A266" s="14"/>
      <c r="B266" s="204"/>
      <c r="C266" s="14"/>
      <c r="D266" s="192" t="s">
        <v>150</v>
      </c>
      <c r="E266" s="205" t="s">
        <v>1</v>
      </c>
      <c r="F266" s="206" t="s">
        <v>559</v>
      </c>
      <c r="G266" s="14"/>
      <c r="H266" s="207">
        <v>40.200000000000003</v>
      </c>
      <c r="I266" s="208"/>
      <c r="J266" s="14"/>
      <c r="K266" s="14"/>
      <c r="L266" s="204"/>
      <c r="M266" s="209"/>
      <c r="N266" s="210"/>
      <c r="O266" s="210"/>
      <c r="P266" s="210"/>
      <c r="Q266" s="210"/>
      <c r="R266" s="210"/>
      <c r="S266" s="210"/>
      <c r="T266" s="211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05" t="s">
        <v>150</v>
      </c>
      <c r="AU266" s="205" t="s">
        <v>92</v>
      </c>
      <c r="AV266" s="14" t="s">
        <v>92</v>
      </c>
      <c r="AW266" s="14" t="s">
        <v>36</v>
      </c>
      <c r="AX266" s="14" t="s">
        <v>83</v>
      </c>
      <c r="AY266" s="205" t="s">
        <v>140</v>
      </c>
    </row>
    <row r="267" s="15" customFormat="1">
      <c r="A267" s="15"/>
      <c r="B267" s="212"/>
      <c r="C267" s="15"/>
      <c r="D267" s="192" t="s">
        <v>150</v>
      </c>
      <c r="E267" s="213" t="s">
        <v>1</v>
      </c>
      <c r="F267" s="214" t="s">
        <v>153</v>
      </c>
      <c r="G267" s="15"/>
      <c r="H267" s="215">
        <v>40.200000000000003</v>
      </c>
      <c r="I267" s="216"/>
      <c r="J267" s="15"/>
      <c r="K267" s="15"/>
      <c r="L267" s="212"/>
      <c r="M267" s="230"/>
      <c r="N267" s="231"/>
      <c r="O267" s="231"/>
      <c r="P267" s="231"/>
      <c r="Q267" s="231"/>
      <c r="R267" s="231"/>
      <c r="S267" s="231"/>
      <c r="T267" s="232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13" t="s">
        <v>150</v>
      </c>
      <c r="AU267" s="213" t="s">
        <v>92</v>
      </c>
      <c r="AV267" s="15" t="s">
        <v>147</v>
      </c>
      <c r="AW267" s="15" t="s">
        <v>36</v>
      </c>
      <c r="AX267" s="15" t="s">
        <v>90</v>
      </c>
      <c r="AY267" s="213" t="s">
        <v>140</v>
      </c>
    </row>
    <row r="268" s="2" customFormat="1" ht="6.96" customHeight="1">
      <c r="A268" s="37"/>
      <c r="B268" s="59"/>
      <c r="C268" s="60"/>
      <c r="D268" s="60"/>
      <c r="E268" s="60"/>
      <c r="F268" s="60"/>
      <c r="G268" s="60"/>
      <c r="H268" s="60"/>
      <c r="I268" s="60"/>
      <c r="J268" s="60"/>
      <c r="K268" s="60"/>
      <c r="L268" s="38"/>
      <c r="M268" s="37"/>
      <c r="O268" s="37"/>
      <c r="P268" s="37"/>
      <c r="Q268" s="37"/>
      <c r="R268" s="37"/>
      <c r="S268" s="37"/>
      <c r="T268" s="37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</row>
  </sheetData>
  <autoFilter ref="C126:K26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92</v>
      </c>
    </row>
    <row r="4" s="1" customFormat="1" ht="24.96" customHeight="1">
      <c r="B4" s="21"/>
      <c r="D4" s="22" t="s">
        <v>107</v>
      </c>
      <c r="L4" s="21"/>
      <c r="M4" s="127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8" t="str">
        <f>'Rekapitulace stavby'!K6</f>
        <v>Vedlejší polní cesta HC2BC v k.ú. Štítary u Krásné</v>
      </c>
      <c r="F7" s="31"/>
      <c r="G7" s="31"/>
      <c r="H7" s="31"/>
      <c r="L7" s="21"/>
    </row>
    <row r="8" s="1" customFormat="1" ht="12" customHeight="1">
      <c r="B8" s="21"/>
      <c r="D8" s="31" t="s">
        <v>108</v>
      </c>
      <c r="L8" s="21"/>
    </row>
    <row r="9" s="2" customFormat="1" ht="16.5" customHeight="1">
      <c r="A9" s="37"/>
      <c r="B9" s="38"/>
      <c r="C9" s="37"/>
      <c r="D9" s="37"/>
      <c r="E9" s="128" t="s">
        <v>109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110</v>
      </c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6" t="s">
        <v>560</v>
      </c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18</v>
      </c>
      <c r="E13" s="37"/>
      <c r="F13" s="26" t="s">
        <v>1</v>
      </c>
      <c r="G13" s="37"/>
      <c r="H13" s="37"/>
      <c r="I13" s="31" t="s">
        <v>19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20</v>
      </c>
      <c r="E14" s="37"/>
      <c r="F14" s="26" t="s">
        <v>21</v>
      </c>
      <c r="G14" s="37"/>
      <c r="H14" s="37"/>
      <c r="I14" s="31" t="s">
        <v>22</v>
      </c>
      <c r="J14" s="68" t="str">
        <f>'Rekapitulace stavby'!AN8</f>
        <v>7. 2. 2023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24</v>
      </c>
      <c r="E16" s="37"/>
      <c r="F16" s="37"/>
      <c r="G16" s="37"/>
      <c r="H16" s="37"/>
      <c r="I16" s="31" t="s">
        <v>25</v>
      </c>
      <c r="J16" s="26" t="s">
        <v>26</v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">
        <v>27</v>
      </c>
      <c r="F17" s="37"/>
      <c r="G17" s="37"/>
      <c r="H17" s="37"/>
      <c r="I17" s="31" t="s">
        <v>28</v>
      </c>
      <c r="J17" s="26" t="s">
        <v>29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30</v>
      </c>
      <c r="E19" s="37"/>
      <c r="F19" s="37"/>
      <c r="G19" s="37"/>
      <c r="H19" s="37"/>
      <c r="I19" s="31" t="s">
        <v>25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28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32</v>
      </c>
      <c r="E22" s="37"/>
      <c r="F22" s="37"/>
      <c r="G22" s="37"/>
      <c r="H22" s="37"/>
      <c r="I22" s="31" t="s">
        <v>25</v>
      </c>
      <c r="J22" s="26" t="s">
        <v>33</v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">
        <v>34</v>
      </c>
      <c r="F23" s="37"/>
      <c r="G23" s="37"/>
      <c r="H23" s="37"/>
      <c r="I23" s="31" t="s">
        <v>28</v>
      </c>
      <c r="J23" s="26" t="s">
        <v>35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37</v>
      </c>
      <c r="E25" s="37"/>
      <c r="F25" s="37"/>
      <c r="G25" s="37"/>
      <c r="H25" s="37"/>
      <c r="I25" s="31" t="s">
        <v>25</v>
      </c>
      <c r="J25" s="26" t="s">
        <v>38</v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">
        <v>39</v>
      </c>
      <c r="F26" s="37"/>
      <c r="G26" s="37"/>
      <c r="H26" s="37"/>
      <c r="I26" s="31" t="s">
        <v>28</v>
      </c>
      <c r="J26" s="26" t="s">
        <v>40</v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41</v>
      </c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29"/>
      <c r="B29" s="130"/>
      <c r="C29" s="129"/>
      <c r="D29" s="129"/>
      <c r="E29" s="35" t="s">
        <v>1</v>
      </c>
      <c r="F29" s="35"/>
      <c r="G29" s="35"/>
      <c r="H29" s="35"/>
      <c r="I29" s="129"/>
      <c r="J29" s="129"/>
      <c r="K29" s="129"/>
      <c r="L29" s="131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2" t="s">
        <v>43</v>
      </c>
      <c r="E32" s="37"/>
      <c r="F32" s="37"/>
      <c r="G32" s="37"/>
      <c r="H32" s="37"/>
      <c r="I32" s="37"/>
      <c r="J32" s="95">
        <f>ROUND(J125, 2)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45</v>
      </c>
      <c r="G34" s="37"/>
      <c r="H34" s="37"/>
      <c r="I34" s="42" t="s">
        <v>44</v>
      </c>
      <c r="J34" s="42" t="s">
        <v>46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3" t="s">
        <v>47</v>
      </c>
      <c r="E35" s="31" t="s">
        <v>48</v>
      </c>
      <c r="F35" s="134">
        <f>ROUND((SUM(BE125:BE205)),  2)</f>
        <v>0</v>
      </c>
      <c r="G35" s="37"/>
      <c r="H35" s="37"/>
      <c r="I35" s="135">
        <v>0.20999999999999999</v>
      </c>
      <c r="J35" s="134">
        <f>ROUND(((SUM(BE125:BE205))*I35),  2)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49</v>
      </c>
      <c r="F36" s="134">
        <f>ROUND((SUM(BF125:BF205)),  2)</f>
        <v>0</v>
      </c>
      <c r="G36" s="37"/>
      <c r="H36" s="37"/>
      <c r="I36" s="135">
        <v>0.14999999999999999</v>
      </c>
      <c r="J36" s="134">
        <f>ROUND(((SUM(BF125:BF205))*I36),  2)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50</v>
      </c>
      <c r="F37" s="134">
        <f>ROUND((SUM(BG125:BG205)),  2)</f>
        <v>0</v>
      </c>
      <c r="G37" s="37"/>
      <c r="H37" s="37"/>
      <c r="I37" s="135">
        <v>0.20999999999999999</v>
      </c>
      <c r="J37" s="134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51</v>
      </c>
      <c r="F38" s="134">
        <f>ROUND((SUM(BH125:BH205)),  2)</f>
        <v>0</v>
      </c>
      <c r="G38" s="37"/>
      <c r="H38" s="37"/>
      <c r="I38" s="135">
        <v>0.14999999999999999</v>
      </c>
      <c r="J38" s="134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52</v>
      </c>
      <c r="F39" s="134">
        <f>ROUND((SUM(BI125:BI205)),  2)</f>
        <v>0</v>
      </c>
      <c r="G39" s="37"/>
      <c r="H39" s="37"/>
      <c r="I39" s="135">
        <v>0</v>
      </c>
      <c r="J39" s="134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6"/>
      <c r="D41" s="137" t="s">
        <v>53</v>
      </c>
      <c r="E41" s="80"/>
      <c r="F41" s="80"/>
      <c r="G41" s="138" t="s">
        <v>54</v>
      </c>
      <c r="H41" s="139" t="s">
        <v>55</v>
      </c>
      <c r="I41" s="80"/>
      <c r="J41" s="140">
        <f>SUM(J32:J39)</f>
        <v>0</v>
      </c>
      <c r="K41" s="141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56</v>
      </c>
      <c r="E50" s="56"/>
      <c r="F50" s="56"/>
      <c r="G50" s="55" t="s">
        <v>57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58</v>
      </c>
      <c r="E61" s="40"/>
      <c r="F61" s="142" t="s">
        <v>59</v>
      </c>
      <c r="G61" s="57" t="s">
        <v>58</v>
      </c>
      <c r="H61" s="40"/>
      <c r="I61" s="40"/>
      <c r="J61" s="143" t="s">
        <v>59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60</v>
      </c>
      <c r="E65" s="58"/>
      <c r="F65" s="58"/>
      <c r="G65" s="55" t="s">
        <v>61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58</v>
      </c>
      <c r="E76" s="40"/>
      <c r="F76" s="142" t="s">
        <v>59</v>
      </c>
      <c r="G76" s="57" t="s">
        <v>58</v>
      </c>
      <c r="H76" s="40"/>
      <c r="I76" s="40"/>
      <c r="J76" s="143" t="s">
        <v>59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114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8" t="str">
        <f>E7</f>
        <v>Vedlejší polní cesta HC2BC v k.ú. Štítary u Krásné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108</v>
      </c>
      <c r="L86" s="21"/>
    </row>
    <row r="87" s="2" customFormat="1" ht="16.5" customHeight="1">
      <c r="A87" s="37"/>
      <c r="B87" s="38"/>
      <c r="C87" s="37"/>
      <c r="D87" s="37"/>
      <c r="E87" s="128" t="s">
        <v>109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110</v>
      </c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>SO304 - Odvodnění polní cesty HC2B</v>
      </c>
      <c r="F89" s="37"/>
      <c r="G89" s="37"/>
      <c r="H89" s="37"/>
      <c r="I89" s="37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7"/>
      <c r="E91" s="37"/>
      <c r="F91" s="26" t="str">
        <f>F14</f>
        <v>Štítary u Krásné</v>
      </c>
      <c r="G91" s="37"/>
      <c r="H91" s="37"/>
      <c r="I91" s="31" t="s">
        <v>22</v>
      </c>
      <c r="J91" s="68" t="str">
        <f>IF(J14="","",J14)</f>
        <v>7. 2. 2023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25.65" customHeight="1">
      <c r="A93" s="37"/>
      <c r="B93" s="38"/>
      <c r="C93" s="31" t="s">
        <v>24</v>
      </c>
      <c r="D93" s="37"/>
      <c r="E93" s="37"/>
      <c r="F93" s="26" t="str">
        <f>E17</f>
        <v>ČR - Státní pozemkový úřad</v>
      </c>
      <c r="G93" s="37"/>
      <c r="H93" s="37"/>
      <c r="I93" s="31" t="s">
        <v>32</v>
      </c>
      <c r="J93" s="35" t="str">
        <f>E23</f>
        <v>GEOREAL spol. s r.o.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30</v>
      </c>
      <c r="D94" s="37"/>
      <c r="E94" s="37"/>
      <c r="F94" s="26" t="str">
        <f>IF(E20="","",E20)</f>
        <v>Vyplň údaj</v>
      </c>
      <c r="G94" s="37"/>
      <c r="H94" s="37"/>
      <c r="I94" s="31" t="s">
        <v>37</v>
      </c>
      <c r="J94" s="35" t="str">
        <f>E26</f>
        <v xml:space="preserve">DRS stavební s.r.o. 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4" t="s">
        <v>115</v>
      </c>
      <c r="D96" s="136"/>
      <c r="E96" s="136"/>
      <c r="F96" s="136"/>
      <c r="G96" s="136"/>
      <c r="H96" s="136"/>
      <c r="I96" s="136"/>
      <c r="J96" s="145" t="s">
        <v>116</v>
      </c>
      <c r="K96" s="136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6" t="s">
        <v>117</v>
      </c>
      <c r="D98" s="37"/>
      <c r="E98" s="37"/>
      <c r="F98" s="37"/>
      <c r="G98" s="37"/>
      <c r="H98" s="37"/>
      <c r="I98" s="37"/>
      <c r="J98" s="95">
        <f>J125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118</v>
      </c>
    </row>
    <row r="99" s="9" customFormat="1" ht="24.96" customHeight="1">
      <c r="A99" s="9"/>
      <c r="B99" s="147"/>
      <c r="C99" s="9"/>
      <c r="D99" s="148" t="s">
        <v>119</v>
      </c>
      <c r="E99" s="149"/>
      <c r="F99" s="149"/>
      <c r="G99" s="149"/>
      <c r="H99" s="149"/>
      <c r="I99" s="149"/>
      <c r="J99" s="150">
        <f>J126</f>
        <v>0</v>
      </c>
      <c r="K99" s="9"/>
      <c r="L99" s="14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1"/>
      <c r="C100" s="10"/>
      <c r="D100" s="152" t="s">
        <v>120</v>
      </c>
      <c r="E100" s="153"/>
      <c r="F100" s="153"/>
      <c r="G100" s="153"/>
      <c r="H100" s="153"/>
      <c r="I100" s="153"/>
      <c r="J100" s="154">
        <f>J127</f>
        <v>0</v>
      </c>
      <c r="K100" s="10"/>
      <c r="L100" s="15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1"/>
      <c r="C101" s="10"/>
      <c r="D101" s="152" t="s">
        <v>561</v>
      </c>
      <c r="E101" s="153"/>
      <c r="F101" s="153"/>
      <c r="G101" s="153"/>
      <c r="H101" s="153"/>
      <c r="I101" s="153"/>
      <c r="J101" s="154">
        <f>J162</f>
        <v>0</v>
      </c>
      <c r="K101" s="10"/>
      <c r="L101" s="15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1"/>
      <c r="C102" s="10"/>
      <c r="D102" s="152" t="s">
        <v>562</v>
      </c>
      <c r="E102" s="153"/>
      <c r="F102" s="153"/>
      <c r="G102" s="153"/>
      <c r="H102" s="153"/>
      <c r="I102" s="153"/>
      <c r="J102" s="154">
        <f>J194</f>
        <v>0</v>
      </c>
      <c r="K102" s="10"/>
      <c r="L102" s="15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1"/>
      <c r="C103" s="10"/>
      <c r="D103" s="152" t="s">
        <v>124</v>
      </c>
      <c r="E103" s="153"/>
      <c r="F103" s="153"/>
      <c r="G103" s="153"/>
      <c r="H103" s="153"/>
      <c r="I103" s="153"/>
      <c r="J103" s="154">
        <f>J200</f>
        <v>0</v>
      </c>
      <c r="K103" s="10"/>
      <c r="L103" s="15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7"/>
      <c r="B104" s="38"/>
      <c r="C104" s="37"/>
      <c r="D104" s="37"/>
      <c r="E104" s="37"/>
      <c r="F104" s="37"/>
      <c r="G104" s="37"/>
      <c r="H104" s="37"/>
      <c r="I104" s="37"/>
      <c r="J104" s="37"/>
      <c r="K104" s="37"/>
      <c r="L104" s="54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125</v>
      </c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7"/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7"/>
      <c r="D113" s="37"/>
      <c r="E113" s="128" t="str">
        <f>E7</f>
        <v>Vedlejší polní cesta HC2BC v k.ú. Štítary u Krásné</v>
      </c>
      <c r="F113" s="31"/>
      <c r="G113" s="31"/>
      <c r="H113" s="31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1" customFormat="1" ht="12" customHeight="1">
      <c r="B114" s="21"/>
      <c r="C114" s="31" t="s">
        <v>108</v>
      </c>
      <c r="L114" s="21"/>
    </row>
    <row r="115" s="2" customFormat="1" ht="16.5" customHeight="1">
      <c r="A115" s="37"/>
      <c r="B115" s="38"/>
      <c r="C115" s="37"/>
      <c r="D115" s="37"/>
      <c r="E115" s="128" t="s">
        <v>109</v>
      </c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110</v>
      </c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7"/>
      <c r="D117" s="37"/>
      <c r="E117" s="66" t="str">
        <f>E11</f>
        <v>SO304 - Odvodnění polní cesty HC2B</v>
      </c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7"/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7"/>
      <c r="E119" s="37"/>
      <c r="F119" s="26" t="str">
        <f>F14</f>
        <v>Štítary u Krásné</v>
      </c>
      <c r="G119" s="37"/>
      <c r="H119" s="37"/>
      <c r="I119" s="31" t="s">
        <v>22</v>
      </c>
      <c r="J119" s="68" t="str">
        <f>IF(J14="","",J14)</f>
        <v>7. 2. 2023</v>
      </c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7"/>
      <c r="D120" s="37"/>
      <c r="E120" s="37"/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25.65" customHeight="1">
      <c r="A121" s="37"/>
      <c r="B121" s="38"/>
      <c r="C121" s="31" t="s">
        <v>24</v>
      </c>
      <c r="D121" s="37"/>
      <c r="E121" s="37"/>
      <c r="F121" s="26" t="str">
        <f>E17</f>
        <v>ČR - Státní pozemkový úřad</v>
      </c>
      <c r="G121" s="37"/>
      <c r="H121" s="37"/>
      <c r="I121" s="31" t="s">
        <v>32</v>
      </c>
      <c r="J121" s="35" t="str">
        <f>E23</f>
        <v>GEOREAL spol. s r.o.</v>
      </c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30</v>
      </c>
      <c r="D122" s="37"/>
      <c r="E122" s="37"/>
      <c r="F122" s="26" t="str">
        <f>IF(E20="","",E20)</f>
        <v>Vyplň údaj</v>
      </c>
      <c r="G122" s="37"/>
      <c r="H122" s="37"/>
      <c r="I122" s="31" t="s">
        <v>37</v>
      </c>
      <c r="J122" s="35" t="str">
        <f>E26</f>
        <v xml:space="preserve">DRS stavební s.r.o. </v>
      </c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7"/>
      <c r="D123" s="37"/>
      <c r="E123" s="37"/>
      <c r="F123" s="37"/>
      <c r="G123" s="37"/>
      <c r="H123" s="37"/>
      <c r="I123" s="37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55"/>
      <c r="B124" s="156"/>
      <c r="C124" s="157" t="s">
        <v>126</v>
      </c>
      <c r="D124" s="158" t="s">
        <v>68</v>
      </c>
      <c r="E124" s="158" t="s">
        <v>64</v>
      </c>
      <c r="F124" s="158" t="s">
        <v>65</v>
      </c>
      <c r="G124" s="158" t="s">
        <v>127</v>
      </c>
      <c r="H124" s="158" t="s">
        <v>128</v>
      </c>
      <c r="I124" s="158" t="s">
        <v>129</v>
      </c>
      <c r="J124" s="158" t="s">
        <v>116</v>
      </c>
      <c r="K124" s="159" t="s">
        <v>130</v>
      </c>
      <c r="L124" s="160"/>
      <c r="M124" s="85" t="s">
        <v>1</v>
      </c>
      <c r="N124" s="86" t="s">
        <v>47</v>
      </c>
      <c r="O124" s="86" t="s">
        <v>131</v>
      </c>
      <c r="P124" s="86" t="s">
        <v>132</v>
      </c>
      <c r="Q124" s="86" t="s">
        <v>133</v>
      </c>
      <c r="R124" s="86" t="s">
        <v>134</v>
      </c>
      <c r="S124" s="86" t="s">
        <v>135</v>
      </c>
      <c r="T124" s="87" t="s">
        <v>136</v>
      </c>
      <c r="U124" s="155"/>
      <c r="V124" s="155"/>
      <c r="W124" s="155"/>
      <c r="X124" s="155"/>
      <c r="Y124" s="155"/>
      <c r="Z124" s="155"/>
      <c r="AA124" s="155"/>
      <c r="AB124" s="155"/>
      <c r="AC124" s="155"/>
      <c r="AD124" s="155"/>
      <c r="AE124" s="155"/>
    </row>
    <row r="125" s="2" customFormat="1" ht="22.8" customHeight="1">
      <c r="A125" s="37"/>
      <c r="B125" s="38"/>
      <c r="C125" s="92" t="s">
        <v>137</v>
      </c>
      <c r="D125" s="37"/>
      <c r="E125" s="37"/>
      <c r="F125" s="37"/>
      <c r="G125" s="37"/>
      <c r="H125" s="37"/>
      <c r="I125" s="37"/>
      <c r="J125" s="161">
        <f>BK125</f>
        <v>0</v>
      </c>
      <c r="K125" s="37"/>
      <c r="L125" s="38"/>
      <c r="M125" s="88"/>
      <c r="N125" s="72"/>
      <c r="O125" s="89"/>
      <c r="P125" s="162">
        <f>P126</f>
        <v>0</v>
      </c>
      <c r="Q125" s="89"/>
      <c r="R125" s="162">
        <f>R126</f>
        <v>130.22089534</v>
      </c>
      <c r="S125" s="89"/>
      <c r="T125" s="163">
        <f>T126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8" t="s">
        <v>82</v>
      </c>
      <c r="AU125" s="18" t="s">
        <v>118</v>
      </c>
      <c r="BK125" s="164">
        <f>BK126</f>
        <v>0</v>
      </c>
    </row>
    <row r="126" s="12" customFormat="1" ht="25.92" customHeight="1">
      <c r="A126" s="12"/>
      <c r="B126" s="165"/>
      <c r="C126" s="12"/>
      <c r="D126" s="166" t="s">
        <v>82</v>
      </c>
      <c r="E126" s="167" t="s">
        <v>138</v>
      </c>
      <c r="F126" s="167" t="s">
        <v>139</v>
      </c>
      <c r="G126" s="12"/>
      <c r="H126" s="12"/>
      <c r="I126" s="168"/>
      <c r="J126" s="169">
        <f>BK126</f>
        <v>0</v>
      </c>
      <c r="K126" s="12"/>
      <c r="L126" s="165"/>
      <c r="M126" s="170"/>
      <c r="N126" s="171"/>
      <c r="O126" s="171"/>
      <c r="P126" s="172">
        <f>P127+P162+P194+P200</f>
        <v>0</v>
      </c>
      <c r="Q126" s="171"/>
      <c r="R126" s="172">
        <f>R127+R162+R194+R200</f>
        <v>130.22089534</v>
      </c>
      <c r="S126" s="171"/>
      <c r="T126" s="173">
        <f>T127+T162+T194+T200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66" t="s">
        <v>90</v>
      </c>
      <c r="AT126" s="174" t="s">
        <v>82</v>
      </c>
      <c r="AU126" s="174" t="s">
        <v>83</v>
      </c>
      <c r="AY126" s="166" t="s">
        <v>140</v>
      </c>
      <c r="BK126" s="175">
        <f>BK127+BK162+BK194+BK200</f>
        <v>0</v>
      </c>
    </row>
    <row r="127" s="12" customFormat="1" ht="22.8" customHeight="1">
      <c r="A127" s="12"/>
      <c r="B127" s="165"/>
      <c r="C127" s="12"/>
      <c r="D127" s="166" t="s">
        <v>82</v>
      </c>
      <c r="E127" s="176" t="s">
        <v>90</v>
      </c>
      <c r="F127" s="176" t="s">
        <v>141</v>
      </c>
      <c r="G127" s="12"/>
      <c r="H127" s="12"/>
      <c r="I127" s="168"/>
      <c r="J127" s="177">
        <f>BK127</f>
        <v>0</v>
      </c>
      <c r="K127" s="12"/>
      <c r="L127" s="165"/>
      <c r="M127" s="170"/>
      <c r="N127" s="171"/>
      <c r="O127" s="171"/>
      <c r="P127" s="172">
        <f>SUM(P128:P161)</f>
        <v>0</v>
      </c>
      <c r="Q127" s="171"/>
      <c r="R127" s="172">
        <f>SUM(R128:R161)</f>
        <v>0</v>
      </c>
      <c r="S127" s="171"/>
      <c r="T127" s="173">
        <f>SUM(T128:T161)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6" t="s">
        <v>90</v>
      </c>
      <c r="AT127" s="174" t="s">
        <v>82</v>
      </c>
      <c r="AU127" s="174" t="s">
        <v>90</v>
      </c>
      <c r="AY127" s="166" t="s">
        <v>140</v>
      </c>
      <c r="BK127" s="175">
        <f>SUM(BK128:BK161)</f>
        <v>0</v>
      </c>
    </row>
    <row r="128" s="2" customFormat="1" ht="24.15" customHeight="1">
      <c r="A128" s="37"/>
      <c r="B128" s="178"/>
      <c r="C128" s="179" t="s">
        <v>90</v>
      </c>
      <c r="D128" s="179" t="s">
        <v>142</v>
      </c>
      <c r="E128" s="180" t="s">
        <v>563</v>
      </c>
      <c r="F128" s="181" t="s">
        <v>564</v>
      </c>
      <c r="G128" s="182" t="s">
        <v>243</v>
      </c>
      <c r="H128" s="183">
        <v>9</v>
      </c>
      <c r="I128" s="184"/>
      <c r="J128" s="185">
        <f>ROUND(I128*H128,2)</f>
        <v>0</v>
      </c>
      <c r="K128" s="181" t="s">
        <v>146</v>
      </c>
      <c r="L128" s="38"/>
      <c r="M128" s="186" t="s">
        <v>1</v>
      </c>
      <c r="N128" s="187" t="s">
        <v>48</v>
      </c>
      <c r="O128" s="76"/>
      <c r="P128" s="188">
        <f>O128*H128</f>
        <v>0</v>
      </c>
      <c r="Q128" s="188">
        <v>0</v>
      </c>
      <c r="R128" s="188">
        <f>Q128*H128</f>
        <v>0</v>
      </c>
      <c r="S128" s="188">
        <v>0</v>
      </c>
      <c r="T128" s="18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90" t="s">
        <v>147</v>
      </c>
      <c r="AT128" s="190" t="s">
        <v>142</v>
      </c>
      <c r="AU128" s="190" t="s">
        <v>92</v>
      </c>
      <c r="AY128" s="18" t="s">
        <v>140</v>
      </c>
      <c r="BE128" s="191">
        <f>IF(N128="základní",J128,0)</f>
        <v>0</v>
      </c>
      <c r="BF128" s="191">
        <f>IF(N128="snížená",J128,0)</f>
        <v>0</v>
      </c>
      <c r="BG128" s="191">
        <f>IF(N128="zákl. přenesená",J128,0)</f>
        <v>0</v>
      </c>
      <c r="BH128" s="191">
        <f>IF(N128="sníž. přenesená",J128,0)</f>
        <v>0</v>
      </c>
      <c r="BI128" s="191">
        <f>IF(N128="nulová",J128,0)</f>
        <v>0</v>
      </c>
      <c r="BJ128" s="18" t="s">
        <v>90</v>
      </c>
      <c r="BK128" s="191">
        <f>ROUND(I128*H128,2)</f>
        <v>0</v>
      </c>
      <c r="BL128" s="18" t="s">
        <v>147</v>
      </c>
      <c r="BM128" s="190" t="s">
        <v>565</v>
      </c>
    </row>
    <row r="129" s="2" customFormat="1">
      <c r="A129" s="37"/>
      <c r="B129" s="38"/>
      <c r="C129" s="37"/>
      <c r="D129" s="192" t="s">
        <v>149</v>
      </c>
      <c r="E129" s="37"/>
      <c r="F129" s="193" t="s">
        <v>564</v>
      </c>
      <c r="G129" s="37"/>
      <c r="H129" s="37"/>
      <c r="I129" s="194"/>
      <c r="J129" s="37"/>
      <c r="K129" s="37"/>
      <c r="L129" s="38"/>
      <c r="M129" s="195"/>
      <c r="N129" s="196"/>
      <c r="O129" s="76"/>
      <c r="P129" s="76"/>
      <c r="Q129" s="76"/>
      <c r="R129" s="76"/>
      <c r="S129" s="76"/>
      <c r="T129" s="7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8" t="s">
        <v>149</v>
      </c>
      <c r="AU129" s="18" t="s">
        <v>92</v>
      </c>
    </row>
    <row r="130" s="13" customFormat="1">
      <c r="A130" s="13"/>
      <c r="B130" s="197"/>
      <c r="C130" s="13"/>
      <c r="D130" s="192" t="s">
        <v>150</v>
      </c>
      <c r="E130" s="198" t="s">
        <v>1</v>
      </c>
      <c r="F130" s="199" t="s">
        <v>566</v>
      </c>
      <c r="G130" s="13"/>
      <c r="H130" s="198" t="s">
        <v>1</v>
      </c>
      <c r="I130" s="200"/>
      <c r="J130" s="13"/>
      <c r="K130" s="13"/>
      <c r="L130" s="197"/>
      <c r="M130" s="201"/>
      <c r="N130" s="202"/>
      <c r="O130" s="202"/>
      <c r="P130" s="202"/>
      <c r="Q130" s="202"/>
      <c r="R130" s="202"/>
      <c r="S130" s="202"/>
      <c r="T130" s="20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98" t="s">
        <v>150</v>
      </c>
      <c r="AU130" s="198" t="s">
        <v>92</v>
      </c>
      <c r="AV130" s="13" t="s">
        <v>90</v>
      </c>
      <c r="AW130" s="13" t="s">
        <v>36</v>
      </c>
      <c r="AX130" s="13" t="s">
        <v>83</v>
      </c>
      <c r="AY130" s="198" t="s">
        <v>140</v>
      </c>
    </row>
    <row r="131" s="14" customFormat="1">
      <c r="A131" s="14"/>
      <c r="B131" s="204"/>
      <c r="C131" s="14"/>
      <c r="D131" s="192" t="s">
        <v>150</v>
      </c>
      <c r="E131" s="205" t="s">
        <v>1</v>
      </c>
      <c r="F131" s="206" t="s">
        <v>567</v>
      </c>
      <c r="G131" s="14"/>
      <c r="H131" s="207">
        <v>9</v>
      </c>
      <c r="I131" s="208"/>
      <c r="J131" s="14"/>
      <c r="K131" s="14"/>
      <c r="L131" s="204"/>
      <c r="M131" s="209"/>
      <c r="N131" s="210"/>
      <c r="O131" s="210"/>
      <c r="P131" s="210"/>
      <c r="Q131" s="210"/>
      <c r="R131" s="210"/>
      <c r="S131" s="210"/>
      <c r="T131" s="21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05" t="s">
        <v>150</v>
      </c>
      <c r="AU131" s="205" t="s">
        <v>92</v>
      </c>
      <c r="AV131" s="14" t="s">
        <v>92</v>
      </c>
      <c r="AW131" s="14" t="s">
        <v>36</v>
      </c>
      <c r="AX131" s="14" t="s">
        <v>83</v>
      </c>
      <c r="AY131" s="205" t="s">
        <v>140</v>
      </c>
    </row>
    <row r="132" s="15" customFormat="1">
      <c r="A132" s="15"/>
      <c r="B132" s="212"/>
      <c r="C132" s="15"/>
      <c r="D132" s="192" t="s">
        <v>150</v>
      </c>
      <c r="E132" s="213" t="s">
        <v>1</v>
      </c>
      <c r="F132" s="214" t="s">
        <v>153</v>
      </c>
      <c r="G132" s="15"/>
      <c r="H132" s="215">
        <v>9</v>
      </c>
      <c r="I132" s="216"/>
      <c r="J132" s="15"/>
      <c r="K132" s="15"/>
      <c r="L132" s="212"/>
      <c r="M132" s="217"/>
      <c r="N132" s="218"/>
      <c r="O132" s="218"/>
      <c r="P132" s="218"/>
      <c r="Q132" s="218"/>
      <c r="R132" s="218"/>
      <c r="S132" s="218"/>
      <c r="T132" s="219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13" t="s">
        <v>150</v>
      </c>
      <c r="AU132" s="213" t="s">
        <v>92</v>
      </c>
      <c r="AV132" s="15" t="s">
        <v>147</v>
      </c>
      <c r="AW132" s="15" t="s">
        <v>36</v>
      </c>
      <c r="AX132" s="15" t="s">
        <v>90</v>
      </c>
      <c r="AY132" s="213" t="s">
        <v>140</v>
      </c>
    </row>
    <row r="133" s="2" customFormat="1" ht="24.15" customHeight="1">
      <c r="A133" s="37"/>
      <c r="B133" s="178"/>
      <c r="C133" s="179" t="s">
        <v>92</v>
      </c>
      <c r="D133" s="179" t="s">
        <v>142</v>
      </c>
      <c r="E133" s="180" t="s">
        <v>568</v>
      </c>
      <c r="F133" s="181" t="s">
        <v>569</v>
      </c>
      <c r="G133" s="182" t="s">
        <v>243</v>
      </c>
      <c r="H133" s="183">
        <v>54.600000000000001</v>
      </c>
      <c r="I133" s="184"/>
      <c r="J133" s="185">
        <f>ROUND(I133*H133,2)</f>
        <v>0</v>
      </c>
      <c r="K133" s="181" t="s">
        <v>146</v>
      </c>
      <c r="L133" s="38"/>
      <c r="M133" s="186" t="s">
        <v>1</v>
      </c>
      <c r="N133" s="187" t="s">
        <v>48</v>
      </c>
      <c r="O133" s="76"/>
      <c r="P133" s="188">
        <f>O133*H133</f>
        <v>0</v>
      </c>
      <c r="Q133" s="188">
        <v>0</v>
      </c>
      <c r="R133" s="188">
        <f>Q133*H133</f>
        <v>0</v>
      </c>
      <c r="S133" s="188">
        <v>0</v>
      </c>
      <c r="T133" s="18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90" t="s">
        <v>147</v>
      </c>
      <c r="AT133" s="190" t="s">
        <v>142</v>
      </c>
      <c r="AU133" s="190" t="s">
        <v>92</v>
      </c>
      <c r="AY133" s="18" t="s">
        <v>140</v>
      </c>
      <c r="BE133" s="191">
        <f>IF(N133="základní",J133,0)</f>
        <v>0</v>
      </c>
      <c r="BF133" s="191">
        <f>IF(N133="snížená",J133,0)</f>
        <v>0</v>
      </c>
      <c r="BG133" s="191">
        <f>IF(N133="zákl. přenesená",J133,0)</f>
        <v>0</v>
      </c>
      <c r="BH133" s="191">
        <f>IF(N133="sníž. přenesená",J133,0)</f>
        <v>0</v>
      </c>
      <c r="BI133" s="191">
        <f>IF(N133="nulová",J133,0)</f>
        <v>0</v>
      </c>
      <c r="BJ133" s="18" t="s">
        <v>90</v>
      </c>
      <c r="BK133" s="191">
        <f>ROUND(I133*H133,2)</f>
        <v>0</v>
      </c>
      <c r="BL133" s="18" t="s">
        <v>147</v>
      </c>
      <c r="BM133" s="190" t="s">
        <v>570</v>
      </c>
    </row>
    <row r="134" s="2" customFormat="1">
      <c r="A134" s="37"/>
      <c r="B134" s="38"/>
      <c r="C134" s="37"/>
      <c r="D134" s="192" t="s">
        <v>149</v>
      </c>
      <c r="E134" s="37"/>
      <c r="F134" s="193" t="s">
        <v>569</v>
      </c>
      <c r="G134" s="37"/>
      <c r="H134" s="37"/>
      <c r="I134" s="194"/>
      <c r="J134" s="37"/>
      <c r="K134" s="37"/>
      <c r="L134" s="38"/>
      <c r="M134" s="195"/>
      <c r="N134" s="196"/>
      <c r="O134" s="76"/>
      <c r="P134" s="76"/>
      <c r="Q134" s="76"/>
      <c r="R134" s="76"/>
      <c r="S134" s="76"/>
      <c r="T134" s="7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8" t="s">
        <v>149</v>
      </c>
      <c r="AU134" s="18" t="s">
        <v>92</v>
      </c>
    </row>
    <row r="135" s="13" customFormat="1">
      <c r="A135" s="13"/>
      <c r="B135" s="197"/>
      <c r="C135" s="13"/>
      <c r="D135" s="192" t="s">
        <v>150</v>
      </c>
      <c r="E135" s="198" t="s">
        <v>1</v>
      </c>
      <c r="F135" s="199" t="s">
        <v>571</v>
      </c>
      <c r="G135" s="13"/>
      <c r="H135" s="198" t="s">
        <v>1</v>
      </c>
      <c r="I135" s="200"/>
      <c r="J135" s="13"/>
      <c r="K135" s="13"/>
      <c r="L135" s="197"/>
      <c r="M135" s="201"/>
      <c r="N135" s="202"/>
      <c r="O135" s="202"/>
      <c r="P135" s="202"/>
      <c r="Q135" s="202"/>
      <c r="R135" s="202"/>
      <c r="S135" s="202"/>
      <c r="T135" s="20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98" t="s">
        <v>150</v>
      </c>
      <c r="AU135" s="198" t="s">
        <v>92</v>
      </c>
      <c r="AV135" s="13" t="s">
        <v>90</v>
      </c>
      <c r="AW135" s="13" t="s">
        <v>36</v>
      </c>
      <c r="AX135" s="13" t="s">
        <v>83</v>
      </c>
      <c r="AY135" s="198" t="s">
        <v>140</v>
      </c>
    </row>
    <row r="136" s="14" customFormat="1">
      <c r="A136" s="14"/>
      <c r="B136" s="204"/>
      <c r="C136" s="14"/>
      <c r="D136" s="192" t="s">
        <v>150</v>
      </c>
      <c r="E136" s="205" t="s">
        <v>1</v>
      </c>
      <c r="F136" s="206" t="s">
        <v>572</v>
      </c>
      <c r="G136" s="14"/>
      <c r="H136" s="207">
        <v>54.600000000000001</v>
      </c>
      <c r="I136" s="208"/>
      <c r="J136" s="14"/>
      <c r="K136" s="14"/>
      <c r="L136" s="204"/>
      <c r="M136" s="209"/>
      <c r="N136" s="210"/>
      <c r="O136" s="210"/>
      <c r="P136" s="210"/>
      <c r="Q136" s="210"/>
      <c r="R136" s="210"/>
      <c r="S136" s="210"/>
      <c r="T136" s="21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05" t="s">
        <v>150</v>
      </c>
      <c r="AU136" s="205" t="s">
        <v>92</v>
      </c>
      <c r="AV136" s="14" t="s">
        <v>92</v>
      </c>
      <c r="AW136" s="14" t="s">
        <v>36</v>
      </c>
      <c r="AX136" s="14" t="s">
        <v>83</v>
      </c>
      <c r="AY136" s="205" t="s">
        <v>140</v>
      </c>
    </row>
    <row r="137" s="15" customFormat="1">
      <c r="A137" s="15"/>
      <c r="B137" s="212"/>
      <c r="C137" s="15"/>
      <c r="D137" s="192" t="s">
        <v>150</v>
      </c>
      <c r="E137" s="213" t="s">
        <v>1</v>
      </c>
      <c r="F137" s="214" t="s">
        <v>153</v>
      </c>
      <c r="G137" s="15"/>
      <c r="H137" s="215">
        <v>54.600000000000001</v>
      </c>
      <c r="I137" s="216"/>
      <c r="J137" s="15"/>
      <c r="K137" s="15"/>
      <c r="L137" s="212"/>
      <c r="M137" s="217"/>
      <c r="N137" s="218"/>
      <c r="O137" s="218"/>
      <c r="P137" s="218"/>
      <c r="Q137" s="218"/>
      <c r="R137" s="218"/>
      <c r="S137" s="218"/>
      <c r="T137" s="219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13" t="s">
        <v>150</v>
      </c>
      <c r="AU137" s="213" t="s">
        <v>92</v>
      </c>
      <c r="AV137" s="15" t="s">
        <v>147</v>
      </c>
      <c r="AW137" s="15" t="s">
        <v>36</v>
      </c>
      <c r="AX137" s="15" t="s">
        <v>90</v>
      </c>
      <c r="AY137" s="213" t="s">
        <v>140</v>
      </c>
    </row>
    <row r="138" s="2" customFormat="1" ht="37.8" customHeight="1">
      <c r="A138" s="37"/>
      <c r="B138" s="178"/>
      <c r="C138" s="179" t="s">
        <v>158</v>
      </c>
      <c r="D138" s="179" t="s">
        <v>142</v>
      </c>
      <c r="E138" s="180" t="s">
        <v>252</v>
      </c>
      <c r="F138" s="181" t="s">
        <v>253</v>
      </c>
      <c r="G138" s="182" t="s">
        <v>243</v>
      </c>
      <c r="H138" s="183">
        <v>63.600000000000001</v>
      </c>
      <c r="I138" s="184"/>
      <c r="J138" s="185">
        <f>ROUND(I138*H138,2)</f>
        <v>0</v>
      </c>
      <c r="K138" s="181" t="s">
        <v>146</v>
      </c>
      <c r="L138" s="38"/>
      <c r="M138" s="186" t="s">
        <v>1</v>
      </c>
      <c r="N138" s="187" t="s">
        <v>48</v>
      </c>
      <c r="O138" s="76"/>
      <c r="P138" s="188">
        <f>O138*H138</f>
        <v>0</v>
      </c>
      <c r="Q138" s="188">
        <v>0</v>
      </c>
      <c r="R138" s="188">
        <f>Q138*H138</f>
        <v>0</v>
      </c>
      <c r="S138" s="188">
        <v>0</v>
      </c>
      <c r="T138" s="189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90" t="s">
        <v>147</v>
      </c>
      <c r="AT138" s="190" t="s">
        <v>142</v>
      </c>
      <c r="AU138" s="190" t="s">
        <v>92</v>
      </c>
      <c r="AY138" s="18" t="s">
        <v>140</v>
      </c>
      <c r="BE138" s="191">
        <f>IF(N138="základní",J138,0)</f>
        <v>0</v>
      </c>
      <c r="BF138" s="191">
        <f>IF(N138="snížená",J138,0)</f>
        <v>0</v>
      </c>
      <c r="BG138" s="191">
        <f>IF(N138="zákl. přenesená",J138,0)</f>
        <v>0</v>
      </c>
      <c r="BH138" s="191">
        <f>IF(N138="sníž. přenesená",J138,0)</f>
        <v>0</v>
      </c>
      <c r="BI138" s="191">
        <f>IF(N138="nulová",J138,0)</f>
        <v>0</v>
      </c>
      <c r="BJ138" s="18" t="s">
        <v>90</v>
      </c>
      <c r="BK138" s="191">
        <f>ROUND(I138*H138,2)</f>
        <v>0</v>
      </c>
      <c r="BL138" s="18" t="s">
        <v>147</v>
      </c>
      <c r="BM138" s="190" t="s">
        <v>573</v>
      </c>
    </row>
    <row r="139" s="2" customFormat="1">
      <c r="A139" s="37"/>
      <c r="B139" s="38"/>
      <c r="C139" s="37"/>
      <c r="D139" s="192" t="s">
        <v>149</v>
      </c>
      <c r="E139" s="37"/>
      <c r="F139" s="193" t="s">
        <v>253</v>
      </c>
      <c r="G139" s="37"/>
      <c r="H139" s="37"/>
      <c r="I139" s="194"/>
      <c r="J139" s="37"/>
      <c r="K139" s="37"/>
      <c r="L139" s="38"/>
      <c r="M139" s="195"/>
      <c r="N139" s="196"/>
      <c r="O139" s="76"/>
      <c r="P139" s="76"/>
      <c r="Q139" s="76"/>
      <c r="R139" s="76"/>
      <c r="S139" s="76"/>
      <c r="T139" s="7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8" t="s">
        <v>149</v>
      </c>
      <c r="AU139" s="18" t="s">
        <v>92</v>
      </c>
    </row>
    <row r="140" s="13" customFormat="1">
      <c r="A140" s="13"/>
      <c r="B140" s="197"/>
      <c r="C140" s="13"/>
      <c r="D140" s="192" t="s">
        <v>150</v>
      </c>
      <c r="E140" s="198" t="s">
        <v>1</v>
      </c>
      <c r="F140" s="199" t="s">
        <v>574</v>
      </c>
      <c r="G140" s="13"/>
      <c r="H140" s="198" t="s">
        <v>1</v>
      </c>
      <c r="I140" s="200"/>
      <c r="J140" s="13"/>
      <c r="K140" s="13"/>
      <c r="L140" s="197"/>
      <c r="M140" s="201"/>
      <c r="N140" s="202"/>
      <c r="O140" s="202"/>
      <c r="P140" s="202"/>
      <c r="Q140" s="202"/>
      <c r="R140" s="202"/>
      <c r="S140" s="202"/>
      <c r="T140" s="20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8" t="s">
        <v>150</v>
      </c>
      <c r="AU140" s="198" t="s">
        <v>92</v>
      </c>
      <c r="AV140" s="13" t="s">
        <v>90</v>
      </c>
      <c r="AW140" s="13" t="s">
        <v>36</v>
      </c>
      <c r="AX140" s="13" t="s">
        <v>83</v>
      </c>
      <c r="AY140" s="198" t="s">
        <v>140</v>
      </c>
    </row>
    <row r="141" s="14" customFormat="1">
      <c r="A141" s="14"/>
      <c r="B141" s="204"/>
      <c r="C141" s="14"/>
      <c r="D141" s="192" t="s">
        <v>150</v>
      </c>
      <c r="E141" s="205" t="s">
        <v>1</v>
      </c>
      <c r="F141" s="206" t="s">
        <v>572</v>
      </c>
      <c r="G141" s="14"/>
      <c r="H141" s="207">
        <v>54.600000000000001</v>
      </c>
      <c r="I141" s="208"/>
      <c r="J141" s="14"/>
      <c r="K141" s="14"/>
      <c r="L141" s="204"/>
      <c r="M141" s="209"/>
      <c r="N141" s="210"/>
      <c r="O141" s="210"/>
      <c r="P141" s="210"/>
      <c r="Q141" s="210"/>
      <c r="R141" s="210"/>
      <c r="S141" s="210"/>
      <c r="T141" s="21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05" t="s">
        <v>150</v>
      </c>
      <c r="AU141" s="205" t="s">
        <v>92</v>
      </c>
      <c r="AV141" s="14" t="s">
        <v>92</v>
      </c>
      <c r="AW141" s="14" t="s">
        <v>36</v>
      </c>
      <c r="AX141" s="14" t="s">
        <v>83</v>
      </c>
      <c r="AY141" s="205" t="s">
        <v>140</v>
      </c>
    </row>
    <row r="142" s="13" customFormat="1">
      <c r="A142" s="13"/>
      <c r="B142" s="197"/>
      <c r="C142" s="13"/>
      <c r="D142" s="192" t="s">
        <v>150</v>
      </c>
      <c r="E142" s="198" t="s">
        <v>1</v>
      </c>
      <c r="F142" s="199" t="s">
        <v>575</v>
      </c>
      <c r="G142" s="13"/>
      <c r="H142" s="198" t="s">
        <v>1</v>
      </c>
      <c r="I142" s="200"/>
      <c r="J142" s="13"/>
      <c r="K142" s="13"/>
      <c r="L142" s="197"/>
      <c r="M142" s="201"/>
      <c r="N142" s="202"/>
      <c r="O142" s="202"/>
      <c r="P142" s="202"/>
      <c r="Q142" s="202"/>
      <c r="R142" s="202"/>
      <c r="S142" s="202"/>
      <c r="T142" s="20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8" t="s">
        <v>150</v>
      </c>
      <c r="AU142" s="198" t="s">
        <v>92</v>
      </c>
      <c r="AV142" s="13" t="s">
        <v>90</v>
      </c>
      <c r="AW142" s="13" t="s">
        <v>36</v>
      </c>
      <c r="AX142" s="13" t="s">
        <v>83</v>
      </c>
      <c r="AY142" s="198" t="s">
        <v>140</v>
      </c>
    </row>
    <row r="143" s="14" customFormat="1">
      <c r="A143" s="14"/>
      <c r="B143" s="204"/>
      <c r="C143" s="14"/>
      <c r="D143" s="192" t="s">
        <v>150</v>
      </c>
      <c r="E143" s="205" t="s">
        <v>1</v>
      </c>
      <c r="F143" s="206" t="s">
        <v>576</v>
      </c>
      <c r="G143" s="14"/>
      <c r="H143" s="207">
        <v>9</v>
      </c>
      <c r="I143" s="208"/>
      <c r="J143" s="14"/>
      <c r="K143" s="14"/>
      <c r="L143" s="204"/>
      <c r="M143" s="209"/>
      <c r="N143" s="210"/>
      <c r="O143" s="210"/>
      <c r="P143" s="210"/>
      <c r="Q143" s="210"/>
      <c r="R143" s="210"/>
      <c r="S143" s="210"/>
      <c r="T143" s="21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05" t="s">
        <v>150</v>
      </c>
      <c r="AU143" s="205" t="s">
        <v>92</v>
      </c>
      <c r="AV143" s="14" t="s">
        <v>92</v>
      </c>
      <c r="AW143" s="14" t="s">
        <v>36</v>
      </c>
      <c r="AX143" s="14" t="s">
        <v>83</v>
      </c>
      <c r="AY143" s="205" t="s">
        <v>140</v>
      </c>
    </row>
    <row r="144" s="15" customFormat="1">
      <c r="A144" s="15"/>
      <c r="B144" s="212"/>
      <c r="C144" s="15"/>
      <c r="D144" s="192" t="s">
        <v>150</v>
      </c>
      <c r="E144" s="213" t="s">
        <v>1</v>
      </c>
      <c r="F144" s="214" t="s">
        <v>153</v>
      </c>
      <c r="G144" s="15"/>
      <c r="H144" s="215">
        <v>63.600000000000001</v>
      </c>
      <c r="I144" s="216"/>
      <c r="J144" s="15"/>
      <c r="K144" s="15"/>
      <c r="L144" s="212"/>
      <c r="M144" s="217"/>
      <c r="N144" s="218"/>
      <c r="O144" s="218"/>
      <c r="P144" s="218"/>
      <c r="Q144" s="218"/>
      <c r="R144" s="218"/>
      <c r="S144" s="218"/>
      <c r="T144" s="219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13" t="s">
        <v>150</v>
      </c>
      <c r="AU144" s="213" t="s">
        <v>92</v>
      </c>
      <c r="AV144" s="15" t="s">
        <v>147</v>
      </c>
      <c r="AW144" s="15" t="s">
        <v>36</v>
      </c>
      <c r="AX144" s="15" t="s">
        <v>90</v>
      </c>
      <c r="AY144" s="213" t="s">
        <v>140</v>
      </c>
    </row>
    <row r="145" s="2" customFormat="1" ht="37.8" customHeight="1">
      <c r="A145" s="37"/>
      <c r="B145" s="178"/>
      <c r="C145" s="179" t="s">
        <v>147</v>
      </c>
      <c r="D145" s="179" t="s">
        <v>142</v>
      </c>
      <c r="E145" s="180" t="s">
        <v>260</v>
      </c>
      <c r="F145" s="181" t="s">
        <v>261</v>
      </c>
      <c r="G145" s="182" t="s">
        <v>243</v>
      </c>
      <c r="H145" s="183">
        <v>1462.8</v>
      </c>
      <c r="I145" s="184"/>
      <c r="J145" s="185">
        <f>ROUND(I145*H145,2)</f>
        <v>0</v>
      </c>
      <c r="K145" s="181" t="s">
        <v>146</v>
      </c>
      <c r="L145" s="38"/>
      <c r="M145" s="186" t="s">
        <v>1</v>
      </c>
      <c r="N145" s="187" t="s">
        <v>48</v>
      </c>
      <c r="O145" s="76"/>
      <c r="P145" s="188">
        <f>O145*H145</f>
        <v>0</v>
      </c>
      <c r="Q145" s="188">
        <v>0</v>
      </c>
      <c r="R145" s="188">
        <f>Q145*H145</f>
        <v>0</v>
      </c>
      <c r="S145" s="188">
        <v>0</v>
      </c>
      <c r="T145" s="18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90" t="s">
        <v>147</v>
      </c>
      <c r="AT145" s="190" t="s">
        <v>142</v>
      </c>
      <c r="AU145" s="190" t="s">
        <v>92</v>
      </c>
      <c r="AY145" s="18" t="s">
        <v>140</v>
      </c>
      <c r="BE145" s="191">
        <f>IF(N145="základní",J145,0)</f>
        <v>0</v>
      </c>
      <c r="BF145" s="191">
        <f>IF(N145="snížená",J145,0)</f>
        <v>0</v>
      </c>
      <c r="BG145" s="191">
        <f>IF(N145="zákl. přenesená",J145,0)</f>
        <v>0</v>
      </c>
      <c r="BH145" s="191">
        <f>IF(N145="sníž. přenesená",J145,0)</f>
        <v>0</v>
      </c>
      <c r="BI145" s="191">
        <f>IF(N145="nulová",J145,0)</f>
        <v>0</v>
      </c>
      <c r="BJ145" s="18" t="s">
        <v>90</v>
      </c>
      <c r="BK145" s="191">
        <f>ROUND(I145*H145,2)</f>
        <v>0</v>
      </c>
      <c r="BL145" s="18" t="s">
        <v>147</v>
      </c>
      <c r="BM145" s="190" t="s">
        <v>577</v>
      </c>
    </row>
    <row r="146" s="2" customFormat="1">
      <c r="A146" s="37"/>
      <c r="B146" s="38"/>
      <c r="C146" s="37"/>
      <c r="D146" s="192" t="s">
        <v>149</v>
      </c>
      <c r="E146" s="37"/>
      <c r="F146" s="193" t="s">
        <v>263</v>
      </c>
      <c r="G146" s="37"/>
      <c r="H146" s="37"/>
      <c r="I146" s="194"/>
      <c r="J146" s="37"/>
      <c r="K146" s="37"/>
      <c r="L146" s="38"/>
      <c r="M146" s="195"/>
      <c r="N146" s="196"/>
      <c r="O146" s="76"/>
      <c r="P146" s="76"/>
      <c r="Q146" s="76"/>
      <c r="R146" s="76"/>
      <c r="S146" s="76"/>
      <c r="T146" s="7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8" t="s">
        <v>149</v>
      </c>
      <c r="AU146" s="18" t="s">
        <v>92</v>
      </c>
    </row>
    <row r="147" s="13" customFormat="1">
      <c r="A147" s="13"/>
      <c r="B147" s="197"/>
      <c r="C147" s="13"/>
      <c r="D147" s="192" t="s">
        <v>150</v>
      </c>
      <c r="E147" s="198" t="s">
        <v>1</v>
      </c>
      <c r="F147" s="199" t="s">
        <v>264</v>
      </c>
      <c r="G147" s="13"/>
      <c r="H147" s="198" t="s">
        <v>1</v>
      </c>
      <c r="I147" s="200"/>
      <c r="J147" s="13"/>
      <c r="K147" s="13"/>
      <c r="L147" s="197"/>
      <c r="M147" s="201"/>
      <c r="N147" s="202"/>
      <c r="O147" s="202"/>
      <c r="P147" s="202"/>
      <c r="Q147" s="202"/>
      <c r="R147" s="202"/>
      <c r="S147" s="202"/>
      <c r="T147" s="20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8" t="s">
        <v>150</v>
      </c>
      <c r="AU147" s="198" t="s">
        <v>92</v>
      </c>
      <c r="AV147" s="13" t="s">
        <v>90</v>
      </c>
      <c r="AW147" s="13" t="s">
        <v>36</v>
      </c>
      <c r="AX147" s="13" t="s">
        <v>83</v>
      </c>
      <c r="AY147" s="198" t="s">
        <v>140</v>
      </c>
    </row>
    <row r="148" s="14" customFormat="1">
      <c r="A148" s="14"/>
      <c r="B148" s="204"/>
      <c r="C148" s="14"/>
      <c r="D148" s="192" t="s">
        <v>150</v>
      </c>
      <c r="E148" s="205" t="s">
        <v>1</v>
      </c>
      <c r="F148" s="206" t="s">
        <v>578</v>
      </c>
      <c r="G148" s="14"/>
      <c r="H148" s="207">
        <v>1462.8</v>
      </c>
      <c r="I148" s="208"/>
      <c r="J148" s="14"/>
      <c r="K148" s="14"/>
      <c r="L148" s="204"/>
      <c r="M148" s="209"/>
      <c r="N148" s="210"/>
      <c r="O148" s="210"/>
      <c r="P148" s="210"/>
      <c r="Q148" s="210"/>
      <c r="R148" s="210"/>
      <c r="S148" s="210"/>
      <c r="T148" s="21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05" t="s">
        <v>150</v>
      </c>
      <c r="AU148" s="205" t="s">
        <v>92</v>
      </c>
      <c r="AV148" s="14" t="s">
        <v>92</v>
      </c>
      <c r="AW148" s="14" t="s">
        <v>36</v>
      </c>
      <c r="AX148" s="14" t="s">
        <v>83</v>
      </c>
      <c r="AY148" s="205" t="s">
        <v>140</v>
      </c>
    </row>
    <row r="149" s="15" customFormat="1">
      <c r="A149" s="15"/>
      <c r="B149" s="212"/>
      <c r="C149" s="15"/>
      <c r="D149" s="192" t="s">
        <v>150</v>
      </c>
      <c r="E149" s="213" t="s">
        <v>1</v>
      </c>
      <c r="F149" s="214" t="s">
        <v>153</v>
      </c>
      <c r="G149" s="15"/>
      <c r="H149" s="215">
        <v>1462.8</v>
      </c>
      <c r="I149" s="216"/>
      <c r="J149" s="15"/>
      <c r="K149" s="15"/>
      <c r="L149" s="212"/>
      <c r="M149" s="217"/>
      <c r="N149" s="218"/>
      <c r="O149" s="218"/>
      <c r="P149" s="218"/>
      <c r="Q149" s="218"/>
      <c r="R149" s="218"/>
      <c r="S149" s="218"/>
      <c r="T149" s="219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13" t="s">
        <v>150</v>
      </c>
      <c r="AU149" s="213" t="s">
        <v>92</v>
      </c>
      <c r="AV149" s="15" t="s">
        <v>147</v>
      </c>
      <c r="AW149" s="15" t="s">
        <v>36</v>
      </c>
      <c r="AX149" s="15" t="s">
        <v>90</v>
      </c>
      <c r="AY149" s="213" t="s">
        <v>140</v>
      </c>
    </row>
    <row r="150" s="2" customFormat="1" ht="24.15" customHeight="1">
      <c r="A150" s="37"/>
      <c r="B150" s="178"/>
      <c r="C150" s="179" t="s">
        <v>171</v>
      </c>
      <c r="D150" s="179" t="s">
        <v>142</v>
      </c>
      <c r="E150" s="180" t="s">
        <v>266</v>
      </c>
      <c r="F150" s="181" t="s">
        <v>267</v>
      </c>
      <c r="G150" s="182" t="s">
        <v>243</v>
      </c>
      <c r="H150" s="183">
        <v>63.600000000000001</v>
      </c>
      <c r="I150" s="184"/>
      <c r="J150" s="185">
        <f>ROUND(I150*H150,2)</f>
        <v>0</v>
      </c>
      <c r="K150" s="181" t="s">
        <v>146</v>
      </c>
      <c r="L150" s="38"/>
      <c r="M150" s="186" t="s">
        <v>1</v>
      </c>
      <c r="N150" s="187" t="s">
        <v>48</v>
      </c>
      <c r="O150" s="76"/>
      <c r="P150" s="188">
        <f>O150*H150</f>
        <v>0</v>
      </c>
      <c r="Q150" s="188">
        <v>0</v>
      </c>
      <c r="R150" s="188">
        <f>Q150*H150</f>
        <v>0</v>
      </c>
      <c r="S150" s="188">
        <v>0</v>
      </c>
      <c r="T150" s="18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90" t="s">
        <v>147</v>
      </c>
      <c r="AT150" s="190" t="s">
        <v>142</v>
      </c>
      <c r="AU150" s="190" t="s">
        <v>92</v>
      </c>
      <c r="AY150" s="18" t="s">
        <v>140</v>
      </c>
      <c r="BE150" s="191">
        <f>IF(N150="základní",J150,0)</f>
        <v>0</v>
      </c>
      <c r="BF150" s="191">
        <f>IF(N150="snížená",J150,0)</f>
        <v>0</v>
      </c>
      <c r="BG150" s="191">
        <f>IF(N150="zákl. přenesená",J150,0)</f>
        <v>0</v>
      </c>
      <c r="BH150" s="191">
        <f>IF(N150="sníž. přenesená",J150,0)</f>
        <v>0</v>
      </c>
      <c r="BI150" s="191">
        <f>IF(N150="nulová",J150,0)</f>
        <v>0</v>
      </c>
      <c r="BJ150" s="18" t="s">
        <v>90</v>
      </c>
      <c r="BK150" s="191">
        <f>ROUND(I150*H150,2)</f>
        <v>0</v>
      </c>
      <c r="BL150" s="18" t="s">
        <v>147</v>
      </c>
      <c r="BM150" s="190" t="s">
        <v>579</v>
      </c>
    </row>
    <row r="151" s="2" customFormat="1">
      <c r="A151" s="37"/>
      <c r="B151" s="38"/>
      <c r="C151" s="37"/>
      <c r="D151" s="192" t="s">
        <v>149</v>
      </c>
      <c r="E151" s="37"/>
      <c r="F151" s="193" t="s">
        <v>267</v>
      </c>
      <c r="G151" s="37"/>
      <c r="H151" s="37"/>
      <c r="I151" s="194"/>
      <c r="J151" s="37"/>
      <c r="K151" s="37"/>
      <c r="L151" s="38"/>
      <c r="M151" s="195"/>
      <c r="N151" s="196"/>
      <c r="O151" s="76"/>
      <c r="P151" s="76"/>
      <c r="Q151" s="76"/>
      <c r="R151" s="76"/>
      <c r="S151" s="76"/>
      <c r="T151" s="7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8" t="s">
        <v>149</v>
      </c>
      <c r="AU151" s="18" t="s">
        <v>92</v>
      </c>
    </row>
    <row r="152" s="13" customFormat="1">
      <c r="A152" s="13"/>
      <c r="B152" s="197"/>
      <c r="C152" s="13"/>
      <c r="D152" s="192" t="s">
        <v>150</v>
      </c>
      <c r="E152" s="198" t="s">
        <v>1</v>
      </c>
      <c r="F152" s="199" t="s">
        <v>269</v>
      </c>
      <c r="G152" s="13"/>
      <c r="H152" s="198" t="s">
        <v>1</v>
      </c>
      <c r="I152" s="200"/>
      <c r="J152" s="13"/>
      <c r="K152" s="13"/>
      <c r="L152" s="197"/>
      <c r="M152" s="201"/>
      <c r="N152" s="202"/>
      <c r="O152" s="202"/>
      <c r="P152" s="202"/>
      <c r="Q152" s="202"/>
      <c r="R152" s="202"/>
      <c r="S152" s="202"/>
      <c r="T152" s="20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98" t="s">
        <v>150</v>
      </c>
      <c r="AU152" s="198" t="s">
        <v>92</v>
      </c>
      <c r="AV152" s="13" t="s">
        <v>90</v>
      </c>
      <c r="AW152" s="13" t="s">
        <v>36</v>
      </c>
      <c r="AX152" s="13" t="s">
        <v>83</v>
      </c>
      <c r="AY152" s="198" t="s">
        <v>140</v>
      </c>
    </row>
    <row r="153" s="14" customFormat="1">
      <c r="A153" s="14"/>
      <c r="B153" s="204"/>
      <c r="C153" s="14"/>
      <c r="D153" s="192" t="s">
        <v>150</v>
      </c>
      <c r="E153" s="205" t="s">
        <v>1</v>
      </c>
      <c r="F153" s="206" t="s">
        <v>572</v>
      </c>
      <c r="G153" s="14"/>
      <c r="H153" s="207">
        <v>54.600000000000001</v>
      </c>
      <c r="I153" s="208"/>
      <c r="J153" s="14"/>
      <c r="K153" s="14"/>
      <c r="L153" s="204"/>
      <c r="M153" s="209"/>
      <c r="N153" s="210"/>
      <c r="O153" s="210"/>
      <c r="P153" s="210"/>
      <c r="Q153" s="210"/>
      <c r="R153" s="210"/>
      <c r="S153" s="210"/>
      <c r="T153" s="21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05" t="s">
        <v>150</v>
      </c>
      <c r="AU153" s="205" t="s">
        <v>92</v>
      </c>
      <c r="AV153" s="14" t="s">
        <v>92</v>
      </c>
      <c r="AW153" s="14" t="s">
        <v>36</v>
      </c>
      <c r="AX153" s="14" t="s">
        <v>83</v>
      </c>
      <c r="AY153" s="205" t="s">
        <v>140</v>
      </c>
    </row>
    <row r="154" s="14" customFormat="1">
      <c r="A154" s="14"/>
      <c r="B154" s="204"/>
      <c r="C154" s="14"/>
      <c r="D154" s="192" t="s">
        <v>150</v>
      </c>
      <c r="E154" s="205" t="s">
        <v>1</v>
      </c>
      <c r="F154" s="206" t="s">
        <v>576</v>
      </c>
      <c r="G154" s="14"/>
      <c r="H154" s="207">
        <v>9</v>
      </c>
      <c r="I154" s="208"/>
      <c r="J154" s="14"/>
      <c r="K154" s="14"/>
      <c r="L154" s="204"/>
      <c r="M154" s="209"/>
      <c r="N154" s="210"/>
      <c r="O154" s="210"/>
      <c r="P154" s="210"/>
      <c r="Q154" s="210"/>
      <c r="R154" s="210"/>
      <c r="S154" s="210"/>
      <c r="T154" s="21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05" t="s">
        <v>150</v>
      </c>
      <c r="AU154" s="205" t="s">
        <v>92</v>
      </c>
      <c r="AV154" s="14" t="s">
        <v>92</v>
      </c>
      <c r="AW154" s="14" t="s">
        <v>36</v>
      </c>
      <c r="AX154" s="14" t="s">
        <v>83</v>
      </c>
      <c r="AY154" s="205" t="s">
        <v>140</v>
      </c>
    </row>
    <row r="155" s="15" customFormat="1">
      <c r="A155" s="15"/>
      <c r="B155" s="212"/>
      <c r="C155" s="15"/>
      <c r="D155" s="192" t="s">
        <v>150</v>
      </c>
      <c r="E155" s="213" t="s">
        <v>1</v>
      </c>
      <c r="F155" s="214" t="s">
        <v>153</v>
      </c>
      <c r="G155" s="15"/>
      <c r="H155" s="215">
        <v>63.600000000000001</v>
      </c>
      <c r="I155" s="216"/>
      <c r="J155" s="15"/>
      <c r="K155" s="15"/>
      <c r="L155" s="212"/>
      <c r="M155" s="217"/>
      <c r="N155" s="218"/>
      <c r="O155" s="218"/>
      <c r="P155" s="218"/>
      <c r="Q155" s="218"/>
      <c r="R155" s="218"/>
      <c r="S155" s="218"/>
      <c r="T155" s="219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13" t="s">
        <v>150</v>
      </c>
      <c r="AU155" s="213" t="s">
        <v>92</v>
      </c>
      <c r="AV155" s="15" t="s">
        <v>147</v>
      </c>
      <c r="AW155" s="15" t="s">
        <v>36</v>
      </c>
      <c r="AX155" s="15" t="s">
        <v>90</v>
      </c>
      <c r="AY155" s="213" t="s">
        <v>140</v>
      </c>
    </row>
    <row r="156" s="2" customFormat="1" ht="24.15" customHeight="1">
      <c r="A156" s="37"/>
      <c r="B156" s="178"/>
      <c r="C156" s="179" t="s">
        <v>177</v>
      </c>
      <c r="D156" s="179" t="s">
        <v>142</v>
      </c>
      <c r="E156" s="180" t="s">
        <v>272</v>
      </c>
      <c r="F156" s="181" t="s">
        <v>273</v>
      </c>
      <c r="G156" s="182" t="s">
        <v>274</v>
      </c>
      <c r="H156" s="183">
        <v>104.94</v>
      </c>
      <c r="I156" s="184"/>
      <c r="J156" s="185">
        <f>ROUND(I156*H156,2)</f>
        <v>0</v>
      </c>
      <c r="K156" s="181" t="s">
        <v>146</v>
      </c>
      <c r="L156" s="38"/>
      <c r="M156" s="186" t="s">
        <v>1</v>
      </c>
      <c r="N156" s="187" t="s">
        <v>48</v>
      </c>
      <c r="O156" s="76"/>
      <c r="P156" s="188">
        <f>O156*H156</f>
        <v>0</v>
      </c>
      <c r="Q156" s="188">
        <v>0</v>
      </c>
      <c r="R156" s="188">
        <f>Q156*H156</f>
        <v>0</v>
      </c>
      <c r="S156" s="188">
        <v>0</v>
      </c>
      <c r="T156" s="18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90" t="s">
        <v>147</v>
      </c>
      <c r="AT156" s="190" t="s">
        <v>142</v>
      </c>
      <c r="AU156" s="190" t="s">
        <v>92</v>
      </c>
      <c r="AY156" s="18" t="s">
        <v>140</v>
      </c>
      <c r="BE156" s="191">
        <f>IF(N156="základní",J156,0)</f>
        <v>0</v>
      </c>
      <c r="BF156" s="191">
        <f>IF(N156="snížená",J156,0)</f>
        <v>0</v>
      </c>
      <c r="BG156" s="191">
        <f>IF(N156="zákl. přenesená",J156,0)</f>
        <v>0</v>
      </c>
      <c r="BH156" s="191">
        <f>IF(N156="sníž. přenesená",J156,0)</f>
        <v>0</v>
      </c>
      <c r="BI156" s="191">
        <f>IF(N156="nulová",J156,0)</f>
        <v>0</v>
      </c>
      <c r="BJ156" s="18" t="s">
        <v>90</v>
      </c>
      <c r="BK156" s="191">
        <f>ROUND(I156*H156,2)</f>
        <v>0</v>
      </c>
      <c r="BL156" s="18" t="s">
        <v>147</v>
      </c>
      <c r="BM156" s="190" t="s">
        <v>580</v>
      </c>
    </row>
    <row r="157" s="2" customFormat="1">
      <c r="A157" s="37"/>
      <c r="B157" s="38"/>
      <c r="C157" s="37"/>
      <c r="D157" s="192" t="s">
        <v>149</v>
      </c>
      <c r="E157" s="37"/>
      <c r="F157" s="193" t="s">
        <v>273</v>
      </c>
      <c r="G157" s="37"/>
      <c r="H157" s="37"/>
      <c r="I157" s="194"/>
      <c r="J157" s="37"/>
      <c r="K157" s="37"/>
      <c r="L157" s="38"/>
      <c r="M157" s="195"/>
      <c r="N157" s="196"/>
      <c r="O157" s="76"/>
      <c r="P157" s="76"/>
      <c r="Q157" s="76"/>
      <c r="R157" s="76"/>
      <c r="S157" s="76"/>
      <c r="T157" s="7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8" t="s">
        <v>149</v>
      </c>
      <c r="AU157" s="18" t="s">
        <v>92</v>
      </c>
    </row>
    <row r="158" s="13" customFormat="1">
      <c r="A158" s="13"/>
      <c r="B158" s="197"/>
      <c r="C158" s="13"/>
      <c r="D158" s="192" t="s">
        <v>150</v>
      </c>
      <c r="E158" s="198" t="s">
        <v>1</v>
      </c>
      <c r="F158" s="199" t="s">
        <v>276</v>
      </c>
      <c r="G158" s="13"/>
      <c r="H158" s="198" t="s">
        <v>1</v>
      </c>
      <c r="I158" s="200"/>
      <c r="J158" s="13"/>
      <c r="K158" s="13"/>
      <c r="L158" s="197"/>
      <c r="M158" s="201"/>
      <c r="N158" s="202"/>
      <c r="O158" s="202"/>
      <c r="P158" s="202"/>
      <c r="Q158" s="202"/>
      <c r="R158" s="202"/>
      <c r="S158" s="202"/>
      <c r="T158" s="20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8" t="s">
        <v>150</v>
      </c>
      <c r="AU158" s="198" t="s">
        <v>92</v>
      </c>
      <c r="AV158" s="13" t="s">
        <v>90</v>
      </c>
      <c r="AW158" s="13" t="s">
        <v>36</v>
      </c>
      <c r="AX158" s="13" t="s">
        <v>83</v>
      </c>
      <c r="AY158" s="198" t="s">
        <v>140</v>
      </c>
    </row>
    <row r="159" s="13" customFormat="1">
      <c r="A159" s="13"/>
      <c r="B159" s="197"/>
      <c r="C159" s="13"/>
      <c r="D159" s="192" t="s">
        <v>150</v>
      </c>
      <c r="E159" s="198" t="s">
        <v>1</v>
      </c>
      <c r="F159" s="199" t="s">
        <v>277</v>
      </c>
      <c r="G159" s="13"/>
      <c r="H159" s="198" t="s">
        <v>1</v>
      </c>
      <c r="I159" s="200"/>
      <c r="J159" s="13"/>
      <c r="K159" s="13"/>
      <c r="L159" s="197"/>
      <c r="M159" s="201"/>
      <c r="N159" s="202"/>
      <c r="O159" s="202"/>
      <c r="P159" s="202"/>
      <c r="Q159" s="202"/>
      <c r="R159" s="202"/>
      <c r="S159" s="202"/>
      <c r="T159" s="20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8" t="s">
        <v>150</v>
      </c>
      <c r="AU159" s="198" t="s">
        <v>92</v>
      </c>
      <c r="AV159" s="13" t="s">
        <v>90</v>
      </c>
      <c r="AW159" s="13" t="s">
        <v>36</v>
      </c>
      <c r="AX159" s="13" t="s">
        <v>83</v>
      </c>
      <c r="AY159" s="198" t="s">
        <v>140</v>
      </c>
    </row>
    <row r="160" s="14" customFormat="1">
      <c r="A160" s="14"/>
      <c r="B160" s="204"/>
      <c r="C160" s="14"/>
      <c r="D160" s="192" t="s">
        <v>150</v>
      </c>
      <c r="E160" s="205" t="s">
        <v>1</v>
      </c>
      <c r="F160" s="206" t="s">
        <v>581</v>
      </c>
      <c r="G160" s="14"/>
      <c r="H160" s="207">
        <v>104.94</v>
      </c>
      <c r="I160" s="208"/>
      <c r="J160" s="14"/>
      <c r="K160" s="14"/>
      <c r="L160" s="204"/>
      <c r="M160" s="209"/>
      <c r="N160" s="210"/>
      <c r="O160" s="210"/>
      <c r="P160" s="210"/>
      <c r="Q160" s="210"/>
      <c r="R160" s="210"/>
      <c r="S160" s="210"/>
      <c r="T160" s="21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05" t="s">
        <v>150</v>
      </c>
      <c r="AU160" s="205" t="s">
        <v>92</v>
      </c>
      <c r="AV160" s="14" t="s">
        <v>92</v>
      </c>
      <c r="AW160" s="14" t="s">
        <v>36</v>
      </c>
      <c r="AX160" s="14" t="s">
        <v>83</v>
      </c>
      <c r="AY160" s="205" t="s">
        <v>140</v>
      </c>
    </row>
    <row r="161" s="15" customFormat="1">
      <c r="A161" s="15"/>
      <c r="B161" s="212"/>
      <c r="C161" s="15"/>
      <c r="D161" s="192" t="s">
        <v>150</v>
      </c>
      <c r="E161" s="213" t="s">
        <v>1</v>
      </c>
      <c r="F161" s="214" t="s">
        <v>153</v>
      </c>
      <c r="G161" s="15"/>
      <c r="H161" s="215">
        <v>104.94</v>
      </c>
      <c r="I161" s="216"/>
      <c r="J161" s="15"/>
      <c r="K161" s="15"/>
      <c r="L161" s="212"/>
      <c r="M161" s="217"/>
      <c r="N161" s="218"/>
      <c r="O161" s="218"/>
      <c r="P161" s="218"/>
      <c r="Q161" s="218"/>
      <c r="R161" s="218"/>
      <c r="S161" s="218"/>
      <c r="T161" s="219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13" t="s">
        <v>150</v>
      </c>
      <c r="AU161" s="213" t="s">
        <v>92</v>
      </c>
      <c r="AV161" s="15" t="s">
        <v>147</v>
      </c>
      <c r="AW161" s="15" t="s">
        <v>36</v>
      </c>
      <c r="AX161" s="15" t="s">
        <v>90</v>
      </c>
      <c r="AY161" s="213" t="s">
        <v>140</v>
      </c>
    </row>
    <row r="162" s="12" customFormat="1" ht="22.8" customHeight="1">
      <c r="A162" s="12"/>
      <c r="B162" s="165"/>
      <c r="C162" s="12"/>
      <c r="D162" s="166" t="s">
        <v>82</v>
      </c>
      <c r="E162" s="176" t="s">
        <v>92</v>
      </c>
      <c r="F162" s="176" t="s">
        <v>477</v>
      </c>
      <c r="G162" s="12"/>
      <c r="H162" s="12"/>
      <c r="I162" s="168"/>
      <c r="J162" s="177">
        <f>BK162</f>
        <v>0</v>
      </c>
      <c r="K162" s="12"/>
      <c r="L162" s="165"/>
      <c r="M162" s="170"/>
      <c r="N162" s="171"/>
      <c r="O162" s="171"/>
      <c r="P162" s="172">
        <f>SUM(P163:P193)</f>
        <v>0</v>
      </c>
      <c r="Q162" s="171"/>
      <c r="R162" s="172">
        <f>SUM(R163:R193)</f>
        <v>127.17512733999999</v>
      </c>
      <c r="S162" s="171"/>
      <c r="T162" s="173">
        <f>SUM(T163:T193)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66" t="s">
        <v>90</v>
      </c>
      <c r="AT162" s="174" t="s">
        <v>82</v>
      </c>
      <c r="AU162" s="174" t="s">
        <v>90</v>
      </c>
      <c r="AY162" s="166" t="s">
        <v>140</v>
      </c>
      <c r="BK162" s="175">
        <f>SUM(BK163:BK193)</f>
        <v>0</v>
      </c>
    </row>
    <row r="163" s="2" customFormat="1" ht="16.5" customHeight="1">
      <c r="A163" s="37"/>
      <c r="B163" s="178"/>
      <c r="C163" s="179" t="s">
        <v>182</v>
      </c>
      <c r="D163" s="179" t="s">
        <v>142</v>
      </c>
      <c r="E163" s="180" t="s">
        <v>582</v>
      </c>
      <c r="F163" s="181" t="s">
        <v>583</v>
      </c>
      <c r="G163" s="182" t="s">
        <v>522</v>
      </c>
      <c r="H163" s="183">
        <v>294.31</v>
      </c>
      <c r="I163" s="184"/>
      <c r="J163" s="185">
        <f>ROUND(I163*H163,2)</f>
        <v>0</v>
      </c>
      <c r="K163" s="181" t="s">
        <v>146</v>
      </c>
      <c r="L163" s="38"/>
      <c r="M163" s="186" t="s">
        <v>1</v>
      </c>
      <c r="N163" s="187" t="s">
        <v>48</v>
      </c>
      <c r="O163" s="76"/>
      <c r="P163" s="188">
        <f>O163*H163</f>
        <v>0</v>
      </c>
      <c r="Q163" s="188">
        <v>0.00048999999999999998</v>
      </c>
      <c r="R163" s="188">
        <f>Q163*H163</f>
        <v>0.1442119</v>
      </c>
      <c r="S163" s="188">
        <v>0</v>
      </c>
      <c r="T163" s="18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90" t="s">
        <v>147</v>
      </c>
      <c r="AT163" s="190" t="s">
        <v>142</v>
      </c>
      <c r="AU163" s="190" t="s">
        <v>92</v>
      </c>
      <c r="AY163" s="18" t="s">
        <v>140</v>
      </c>
      <c r="BE163" s="191">
        <f>IF(N163="základní",J163,0)</f>
        <v>0</v>
      </c>
      <c r="BF163" s="191">
        <f>IF(N163="snížená",J163,0)</f>
        <v>0</v>
      </c>
      <c r="BG163" s="191">
        <f>IF(N163="zákl. přenesená",J163,0)</f>
        <v>0</v>
      </c>
      <c r="BH163" s="191">
        <f>IF(N163="sníž. přenesená",J163,0)</f>
        <v>0</v>
      </c>
      <c r="BI163" s="191">
        <f>IF(N163="nulová",J163,0)</f>
        <v>0</v>
      </c>
      <c r="BJ163" s="18" t="s">
        <v>90</v>
      </c>
      <c r="BK163" s="191">
        <f>ROUND(I163*H163,2)</f>
        <v>0</v>
      </c>
      <c r="BL163" s="18" t="s">
        <v>147</v>
      </c>
      <c r="BM163" s="190" t="s">
        <v>584</v>
      </c>
    </row>
    <row r="164" s="2" customFormat="1">
      <c r="A164" s="37"/>
      <c r="B164" s="38"/>
      <c r="C164" s="37"/>
      <c r="D164" s="192" t="s">
        <v>149</v>
      </c>
      <c r="E164" s="37"/>
      <c r="F164" s="193" t="s">
        <v>583</v>
      </c>
      <c r="G164" s="37"/>
      <c r="H164" s="37"/>
      <c r="I164" s="194"/>
      <c r="J164" s="37"/>
      <c r="K164" s="37"/>
      <c r="L164" s="38"/>
      <c r="M164" s="195"/>
      <c r="N164" s="196"/>
      <c r="O164" s="76"/>
      <c r="P164" s="76"/>
      <c r="Q164" s="76"/>
      <c r="R164" s="76"/>
      <c r="S164" s="76"/>
      <c r="T164" s="77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8" t="s">
        <v>149</v>
      </c>
      <c r="AU164" s="18" t="s">
        <v>92</v>
      </c>
    </row>
    <row r="165" s="13" customFormat="1">
      <c r="A165" s="13"/>
      <c r="B165" s="197"/>
      <c r="C165" s="13"/>
      <c r="D165" s="192" t="s">
        <v>150</v>
      </c>
      <c r="E165" s="198" t="s">
        <v>1</v>
      </c>
      <c r="F165" s="199" t="s">
        <v>585</v>
      </c>
      <c r="G165" s="13"/>
      <c r="H165" s="198" t="s">
        <v>1</v>
      </c>
      <c r="I165" s="200"/>
      <c r="J165" s="13"/>
      <c r="K165" s="13"/>
      <c r="L165" s="197"/>
      <c r="M165" s="201"/>
      <c r="N165" s="202"/>
      <c r="O165" s="202"/>
      <c r="P165" s="202"/>
      <c r="Q165" s="202"/>
      <c r="R165" s="202"/>
      <c r="S165" s="202"/>
      <c r="T165" s="20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98" t="s">
        <v>150</v>
      </c>
      <c r="AU165" s="198" t="s">
        <v>92</v>
      </c>
      <c r="AV165" s="13" t="s">
        <v>90</v>
      </c>
      <c r="AW165" s="13" t="s">
        <v>36</v>
      </c>
      <c r="AX165" s="13" t="s">
        <v>83</v>
      </c>
      <c r="AY165" s="198" t="s">
        <v>140</v>
      </c>
    </row>
    <row r="166" s="14" customFormat="1">
      <c r="A166" s="14"/>
      <c r="B166" s="204"/>
      <c r="C166" s="14"/>
      <c r="D166" s="192" t="s">
        <v>150</v>
      </c>
      <c r="E166" s="205" t="s">
        <v>1</v>
      </c>
      <c r="F166" s="206" t="s">
        <v>586</v>
      </c>
      <c r="G166" s="14"/>
      <c r="H166" s="207">
        <v>294.31</v>
      </c>
      <c r="I166" s="208"/>
      <c r="J166" s="14"/>
      <c r="K166" s="14"/>
      <c r="L166" s="204"/>
      <c r="M166" s="209"/>
      <c r="N166" s="210"/>
      <c r="O166" s="210"/>
      <c r="P166" s="210"/>
      <c r="Q166" s="210"/>
      <c r="R166" s="210"/>
      <c r="S166" s="210"/>
      <c r="T166" s="21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05" t="s">
        <v>150</v>
      </c>
      <c r="AU166" s="205" t="s">
        <v>92</v>
      </c>
      <c r="AV166" s="14" t="s">
        <v>92</v>
      </c>
      <c r="AW166" s="14" t="s">
        <v>36</v>
      </c>
      <c r="AX166" s="14" t="s">
        <v>83</v>
      </c>
      <c r="AY166" s="205" t="s">
        <v>140</v>
      </c>
    </row>
    <row r="167" s="15" customFormat="1">
      <c r="A167" s="15"/>
      <c r="B167" s="212"/>
      <c r="C167" s="15"/>
      <c r="D167" s="192" t="s">
        <v>150</v>
      </c>
      <c r="E167" s="213" t="s">
        <v>1</v>
      </c>
      <c r="F167" s="214" t="s">
        <v>153</v>
      </c>
      <c r="G167" s="15"/>
      <c r="H167" s="215">
        <v>294.31</v>
      </c>
      <c r="I167" s="216"/>
      <c r="J167" s="15"/>
      <c r="K167" s="15"/>
      <c r="L167" s="212"/>
      <c r="M167" s="217"/>
      <c r="N167" s="218"/>
      <c r="O167" s="218"/>
      <c r="P167" s="218"/>
      <c r="Q167" s="218"/>
      <c r="R167" s="218"/>
      <c r="S167" s="218"/>
      <c r="T167" s="219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13" t="s">
        <v>150</v>
      </c>
      <c r="AU167" s="213" t="s">
        <v>92</v>
      </c>
      <c r="AV167" s="15" t="s">
        <v>147</v>
      </c>
      <c r="AW167" s="15" t="s">
        <v>36</v>
      </c>
      <c r="AX167" s="15" t="s">
        <v>90</v>
      </c>
      <c r="AY167" s="213" t="s">
        <v>140</v>
      </c>
    </row>
    <row r="168" s="2" customFormat="1" ht="16.5" customHeight="1">
      <c r="A168" s="37"/>
      <c r="B168" s="178"/>
      <c r="C168" s="179" t="s">
        <v>187</v>
      </c>
      <c r="D168" s="179" t="s">
        <v>142</v>
      </c>
      <c r="E168" s="180" t="s">
        <v>587</v>
      </c>
      <c r="F168" s="181" t="s">
        <v>588</v>
      </c>
      <c r="G168" s="182" t="s">
        <v>243</v>
      </c>
      <c r="H168" s="183">
        <v>11.772</v>
      </c>
      <c r="I168" s="184"/>
      <c r="J168" s="185">
        <f>ROUND(I168*H168,2)</f>
        <v>0</v>
      </c>
      <c r="K168" s="181" t="s">
        <v>146</v>
      </c>
      <c r="L168" s="38"/>
      <c r="M168" s="186" t="s">
        <v>1</v>
      </c>
      <c r="N168" s="187" t="s">
        <v>48</v>
      </c>
      <c r="O168" s="76"/>
      <c r="P168" s="188">
        <f>O168*H168</f>
        <v>0</v>
      </c>
      <c r="Q168" s="188">
        <v>1.9199999999999999</v>
      </c>
      <c r="R168" s="188">
        <f>Q168*H168</f>
        <v>22.602239999999998</v>
      </c>
      <c r="S168" s="188">
        <v>0</v>
      </c>
      <c r="T168" s="18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90" t="s">
        <v>147</v>
      </c>
      <c r="AT168" s="190" t="s">
        <v>142</v>
      </c>
      <c r="AU168" s="190" t="s">
        <v>92</v>
      </c>
      <c r="AY168" s="18" t="s">
        <v>140</v>
      </c>
      <c r="BE168" s="191">
        <f>IF(N168="základní",J168,0)</f>
        <v>0</v>
      </c>
      <c r="BF168" s="191">
        <f>IF(N168="snížená",J168,0)</f>
        <v>0</v>
      </c>
      <c r="BG168" s="191">
        <f>IF(N168="zákl. přenesená",J168,0)</f>
        <v>0</v>
      </c>
      <c r="BH168" s="191">
        <f>IF(N168="sníž. přenesená",J168,0)</f>
        <v>0</v>
      </c>
      <c r="BI168" s="191">
        <f>IF(N168="nulová",J168,0)</f>
        <v>0</v>
      </c>
      <c r="BJ168" s="18" t="s">
        <v>90</v>
      </c>
      <c r="BK168" s="191">
        <f>ROUND(I168*H168,2)</f>
        <v>0</v>
      </c>
      <c r="BL168" s="18" t="s">
        <v>147</v>
      </c>
      <c r="BM168" s="190" t="s">
        <v>589</v>
      </c>
    </row>
    <row r="169" s="2" customFormat="1">
      <c r="A169" s="37"/>
      <c r="B169" s="38"/>
      <c r="C169" s="37"/>
      <c r="D169" s="192" t="s">
        <v>149</v>
      </c>
      <c r="E169" s="37"/>
      <c r="F169" s="193" t="s">
        <v>588</v>
      </c>
      <c r="G169" s="37"/>
      <c r="H169" s="37"/>
      <c r="I169" s="194"/>
      <c r="J169" s="37"/>
      <c r="K169" s="37"/>
      <c r="L169" s="38"/>
      <c r="M169" s="195"/>
      <c r="N169" s="196"/>
      <c r="O169" s="76"/>
      <c r="P169" s="76"/>
      <c r="Q169" s="76"/>
      <c r="R169" s="76"/>
      <c r="S169" s="76"/>
      <c r="T169" s="77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8" t="s">
        <v>149</v>
      </c>
      <c r="AU169" s="18" t="s">
        <v>92</v>
      </c>
    </row>
    <row r="170" s="13" customFormat="1">
      <c r="A170" s="13"/>
      <c r="B170" s="197"/>
      <c r="C170" s="13"/>
      <c r="D170" s="192" t="s">
        <v>150</v>
      </c>
      <c r="E170" s="198" t="s">
        <v>1</v>
      </c>
      <c r="F170" s="199" t="s">
        <v>585</v>
      </c>
      <c r="G170" s="13"/>
      <c r="H170" s="198" t="s">
        <v>1</v>
      </c>
      <c r="I170" s="200"/>
      <c r="J170" s="13"/>
      <c r="K170" s="13"/>
      <c r="L170" s="197"/>
      <c r="M170" s="201"/>
      <c r="N170" s="202"/>
      <c r="O170" s="202"/>
      <c r="P170" s="202"/>
      <c r="Q170" s="202"/>
      <c r="R170" s="202"/>
      <c r="S170" s="202"/>
      <c r="T170" s="20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98" t="s">
        <v>150</v>
      </c>
      <c r="AU170" s="198" t="s">
        <v>92</v>
      </c>
      <c r="AV170" s="13" t="s">
        <v>90</v>
      </c>
      <c r="AW170" s="13" t="s">
        <v>36</v>
      </c>
      <c r="AX170" s="13" t="s">
        <v>83</v>
      </c>
      <c r="AY170" s="198" t="s">
        <v>140</v>
      </c>
    </row>
    <row r="171" s="14" customFormat="1">
      <c r="A171" s="14"/>
      <c r="B171" s="204"/>
      <c r="C171" s="14"/>
      <c r="D171" s="192" t="s">
        <v>150</v>
      </c>
      <c r="E171" s="205" t="s">
        <v>1</v>
      </c>
      <c r="F171" s="206" t="s">
        <v>590</v>
      </c>
      <c r="G171" s="14"/>
      <c r="H171" s="207">
        <v>11.772</v>
      </c>
      <c r="I171" s="208"/>
      <c r="J171" s="14"/>
      <c r="K171" s="14"/>
      <c r="L171" s="204"/>
      <c r="M171" s="209"/>
      <c r="N171" s="210"/>
      <c r="O171" s="210"/>
      <c r="P171" s="210"/>
      <c r="Q171" s="210"/>
      <c r="R171" s="210"/>
      <c r="S171" s="210"/>
      <c r="T171" s="21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05" t="s">
        <v>150</v>
      </c>
      <c r="AU171" s="205" t="s">
        <v>92</v>
      </c>
      <c r="AV171" s="14" t="s">
        <v>92</v>
      </c>
      <c r="AW171" s="14" t="s">
        <v>36</v>
      </c>
      <c r="AX171" s="14" t="s">
        <v>83</v>
      </c>
      <c r="AY171" s="205" t="s">
        <v>140</v>
      </c>
    </row>
    <row r="172" s="15" customFormat="1">
      <c r="A172" s="15"/>
      <c r="B172" s="212"/>
      <c r="C172" s="15"/>
      <c r="D172" s="192" t="s">
        <v>150</v>
      </c>
      <c r="E172" s="213" t="s">
        <v>1</v>
      </c>
      <c r="F172" s="214" t="s">
        <v>153</v>
      </c>
      <c r="G172" s="15"/>
      <c r="H172" s="215">
        <v>11.772</v>
      </c>
      <c r="I172" s="216"/>
      <c r="J172" s="15"/>
      <c r="K172" s="15"/>
      <c r="L172" s="212"/>
      <c r="M172" s="217"/>
      <c r="N172" s="218"/>
      <c r="O172" s="218"/>
      <c r="P172" s="218"/>
      <c r="Q172" s="218"/>
      <c r="R172" s="218"/>
      <c r="S172" s="218"/>
      <c r="T172" s="219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13" t="s">
        <v>150</v>
      </c>
      <c r="AU172" s="213" t="s">
        <v>92</v>
      </c>
      <c r="AV172" s="15" t="s">
        <v>147</v>
      </c>
      <c r="AW172" s="15" t="s">
        <v>36</v>
      </c>
      <c r="AX172" s="15" t="s">
        <v>90</v>
      </c>
      <c r="AY172" s="213" t="s">
        <v>140</v>
      </c>
    </row>
    <row r="173" s="2" customFormat="1" ht="24.15" customHeight="1">
      <c r="A173" s="37"/>
      <c r="B173" s="178"/>
      <c r="C173" s="179" t="s">
        <v>192</v>
      </c>
      <c r="D173" s="179" t="s">
        <v>142</v>
      </c>
      <c r="E173" s="180" t="s">
        <v>591</v>
      </c>
      <c r="F173" s="181" t="s">
        <v>592</v>
      </c>
      <c r="G173" s="182" t="s">
        <v>243</v>
      </c>
      <c r="H173" s="183">
        <v>63.600000000000001</v>
      </c>
      <c r="I173" s="184"/>
      <c r="J173" s="185">
        <f>ROUND(I173*H173,2)</f>
        <v>0</v>
      </c>
      <c r="K173" s="181" t="s">
        <v>146</v>
      </c>
      <c r="L173" s="38"/>
      <c r="M173" s="186" t="s">
        <v>1</v>
      </c>
      <c r="N173" s="187" t="s">
        <v>48</v>
      </c>
      <c r="O173" s="76"/>
      <c r="P173" s="188">
        <f>O173*H173</f>
        <v>0</v>
      </c>
      <c r="Q173" s="188">
        <v>1.6299999999999999</v>
      </c>
      <c r="R173" s="188">
        <f>Q173*H173</f>
        <v>103.66799999999999</v>
      </c>
      <c r="S173" s="188">
        <v>0</v>
      </c>
      <c r="T173" s="189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90" t="s">
        <v>147</v>
      </c>
      <c r="AT173" s="190" t="s">
        <v>142</v>
      </c>
      <c r="AU173" s="190" t="s">
        <v>92</v>
      </c>
      <c r="AY173" s="18" t="s">
        <v>140</v>
      </c>
      <c r="BE173" s="191">
        <f>IF(N173="základní",J173,0)</f>
        <v>0</v>
      </c>
      <c r="BF173" s="191">
        <f>IF(N173="snížená",J173,0)</f>
        <v>0</v>
      </c>
      <c r="BG173" s="191">
        <f>IF(N173="zákl. přenesená",J173,0)</f>
        <v>0</v>
      </c>
      <c r="BH173" s="191">
        <f>IF(N173="sníž. přenesená",J173,0)</f>
        <v>0</v>
      </c>
      <c r="BI173" s="191">
        <f>IF(N173="nulová",J173,0)</f>
        <v>0</v>
      </c>
      <c r="BJ173" s="18" t="s">
        <v>90</v>
      </c>
      <c r="BK173" s="191">
        <f>ROUND(I173*H173,2)</f>
        <v>0</v>
      </c>
      <c r="BL173" s="18" t="s">
        <v>147</v>
      </c>
      <c r="BM173" s="190" t="s">
        <v>593</v>
      </c>
    </row>
    <row r="174" s="2" customFormat="1">
      <c r="A174" s="37"/>
      <c r="B174" s="38"/>
      <c r="C174" s="37"/>
      <c r="D174" s="192" t="s">
        <v>149</v>
      </c>
      <c r="E174" s="37"/>
      <c r="F174" s="193" t="s">
        <v>592</v>
      </c>
      <c r="G174" s="37"/>
      <c r="H174" s="37"/>
      <c r="I174" s="194"/>
      <c r="J174" s="37"/>
      <c r="K174" s="37"/>
      <c r="L174" s="38"/>
      <c r="M174" s="195"/>
      <c r="N174" s="196"/>
      <c r="O174" s="76"/>
      <c r="P174" s="76"/>
      <c r="Q174" s="76"/>
      <c r="R174" s="76"/>
      <c r="S174" s="76"/>
      <c r="T174" s="77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8" t="s">
        <v>149</v>
      </c>
      <c r="AU174" s="18" t="s">
        <v>92</v>
      </c>
    </row>
    <row r="175" s="14" customFormat="1">
      <c r="A175" s="14"/>
      <c r="B175" s="204"/>
      <c r="C175" s="14"/>
      <c r="D175" s="192" t="s">
        <v>150</v>
      </c>
      <c r="E175" s="205" t="s">
        <v>1</v>
      </c>
      <c r="F175" s="206" t="s">
        <v>567</v>
      </c>
      <c r="G175" s="14"/>
      <c r="H175" s="207">
        <v>9</v>
      </c>
      <c r="I175" s="208"/>
      <c r="J175" s="14"/>
      <c r="K175" s="14"/>
      <c r="L175" s="204"/>
      <c r="M175" s="209"/>
      <c r="N175" s="210"/>
      <c r="O175" s="210"/>
      <c r="P175" s="210"/>
      <c r="Q175" s="210"/>
      <c r="R175" s="210"/>
      <c r="S175" s="210"/>
      <c r="T175" s="21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05" t="s">
        <v>150</v>
      </c>
      <c r="AU175" s="205" t="s">
        <v>92</v>
      </c>
      <c r="AV175" s="14" t="s">
        <v>92</v>
      </c>
      <c r="AW175" s="14" t="s">
        <v>36</v>
      </c>
      <c r="AX175" s="14" t="s">
        <v>83</v>
      </c>
      <c r="AY175" s="205" t="s">
        <v>140</v>
      </c>
    </row>
    <row r="176" s="14" customFormat="1">
      <c r="A176" s="14"/>
      <c r="B176" s="204"/>
      <c r="C176" s="14"/>
      <c r="D176" s="192" t="s">
        <v>150</v>
      </c>
      <c r="E176" s="205" t="s">
        <v>1</v>
      </c>
      <c r="F176" s="206" t="s">
        <v>572</v>
      </c>
      <c r="G176" s="14"/>
      <c r="H176" s="207">
        <v>54.600000000000001</v>
      </c>
      <c r="I176" s="208"/>
      <c r="J176" s="14"/>
      <c r="K176" s="14"/>
      <c r="L176" s="204"/>
      <c r="M176" s="209"/>
      <c r="N176" s="210"/>
      <c r="O176" s="210"/>
      <c r="P176" s="210"/>
      <c r="Q176" s="210"/>
      <c r="R176" s="210"/>
      <c r="S176" s="210"/>
      <c r="T176" s="21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05" t="s">
        <v>150</v>
      </c>
      <c r="AU176" s="205" t="s">
        <v>92</v>
      </c>
      <c r="AV176" s="14" t="s">
        <v>92</v>
      </c>
      <c r="AW176" s="14" t="s">
        <v>36</v>
      </c>
      <c r="AX176" s="14" t="s">
        <v>83</v>
      </c>
      <c r="AY176" s="205" t="s">
        <v>140</v>
      </c>
    </row>
    <row r="177" s="15" customFormat="1">
      <c r="A177" s="15"/>
      <c r="B177" s="212"/>
      <c r="C177" s="15"/>
      <c r="D177" s="192" t="s">
        <v>150</v>
      </c>
      <c r="E177" s="213" t="s">
        <v>1</v>
      </c>
      <c r="F177" s="214" t="s">
        <v>153</v>
      </c>
      <c r="G177" s="15"/>
      <c r="H177" s="215">
        <v>63.600000000000001</v>
      </c>
      <c r="I177" s="216"/>
      <c r="J177" s="15"/>
      <c r="K177" s="15"/>
      <c r="L177" s="212"/>
      <c r="M177" s="217"/>
      <c r="N177" s="218"/>
      <c r="O177" s="218"/>
      <c r="P177" s="218"/>
      <c r="Q177" s="218"/>
      <c r="R177" s="218"/>
      <c r="S177" s="218"/>
      <c r="T177" s="219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13" t="s">
        <v>150</v>
      </c>
      <c r="AU177" s="213" t="s">
        <v>92</v>
      </c>
      <c r="AV177" s="15" t="s">
        <v>147</v>
      </c>
      <c r="AW177" s="15" t="s">
        <v>36</v>
      </c>
      <c r="AX177" s="15" t="s">
        <v>90</v>
      </c>
      <c r="AY177" s="213" t="s">
        <v>140</v>
      </c>
    </row>
    <row r="178" s="2" customFormat="1" ht="24.15" customHeight="1">
      <c r="A178" s="37"/>
      <c r="B178" s="178"/>
      <c r="C178" s="179" t="s">
        <v>198</v>
      </c>
      <c r="D178" s="179" t="s">
        <v>142</v>
      </c>
      <c r="E178" s="180" t="s">
        <v>594</v>
      </c>
      <c r="F178" s="181" t="s">
        <v>595</v>
      </c>
      <c r="G178" s="182" t="s">
        <v>145</v>
      </c>
      <c r="H178" s="183">
        <v>753.14400000000001</v>
      </c>
      <c r="I178" s="184"/>
      <c r="J178" s="185">
        <f>ROUND(I178*H178,2)</f>
        <v>0</v>
      </c>
      <c r="K178" s="181" t="s">
        <v>146</v>
      </c>
      <c r="L178" s="38"/>
      <c r="M178" s="186" t="s">
        <v>1</v>
      </c>
      <c r="N178" s="187" t="s">
        <v>48</v>
      </c>
      <c r="O178" s="76"/>
      <c r="P178" s="188">
        <f>O178*H178</f>
        <v>0</v>
      </c>
      <c r="Q178" s="188">
        <v>0.00031</v>
      </c>
      <c r="R178" s="188">
        <f>Q178*H178</f>
        <v>0.23347464000000001</v>
      </c>
      <c r="S178" s="188">
        <v>0</v>
      </c>
      <c r="T178" s="18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90" t="s">
        <v>147</v>
      </c>
      <c r="AT178" s="190" t="s">
        <v>142</v>
      </c>
      <c r="AU178" s="190" t="s">
        <v>92</v>
      </c>
      <c r="AY178" s="18" t="s">
        <v>140</v>
      </c>
      <c r="BE178" s="191">
        <f>IF(N178="základní",J178,0)</f>
        <v>0</v>
      </c>
      <c r="BF178" s="191">
        <f>IF(N178="snížená",J178,0)</f>
        <v>0</v>
      </c>
      <c r="BG178" s="191">
        <f>IF(N178="zákl. přenesená",J178,0)</f>
        <v>0</v>
      </c>
      <c r="BH178" s="191">
        <f>IF(N178="sníž. přenesená",J178,0)</f>
        <v>0</v>
      </c>
      <c r="BI178" s="191">
        <f>IF(N178="nulová",J178,0)</f>
        <v>0</v>
      </c>
      <c r="BJ178" s="18" t="s">
        <v>90</v>
      </c>
      <c r="BK178" s="191">
        <f>ROUND(I178*H178,2)</f>
        <v>0</v>
      </c>
      <c r="BL178" s="18" t="s">
        <v>147</v>
      </c>
      <c r="BM178" s="190" t="s">
        <v>596</v>
      </c>
    </row>
    <row r="179" s="2" customFormat="1">
      <c r="A179" s="37"/>
      <c r="B179" s="38"/>
      <c r="C179" s="37"/>
      <c r="D179" s="192" t="s">
        <v>149</v>
      </c>
      <c r="E179" s="37"/>
      <c r="F179" s="193" t="s">
        <v>595</v>
      </c>
      <c r="G179" s="37"/>
      <c r="H179" s="37"/>
      <c r="I179" s="194"/>
      <c r="J179" s="37"/>
      <c r="K179" s="37"/>
      <c r="L179" s="38"/>
      <c r="M179" s="195"/>
      <c r="N179" s="196"/>
      <c r="O179" s="76"/>
      <c r="P179" s="76"/>
      <c r="Q179" s="76"/>
      <c r="R179" s="76"/>
      <c r="S179" s="76"/>
      <c r="T179" s="77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8" t="s">
        <v>149</v>
      </c>
      <c r="AU179" s="18" t="s">
        <v>92</v>
      </c>
    </row>
    <row r="180" s="13" customFormat="1">
      <c r="A180" s="13"/>
      <c r="B180" s="197"/>
      <c r="C180" s="13"/>
      <c r="D180" s="192" t="s">
        <v>150</v>
      </c>
      <c r="E180" s="198" t="s">
        <v>1</v>
      </c>
      <c r="F180" s="199" t="s">
        <v>566</v>
      </c>
      <c r="G180" s="13"/>
      <c r="H180" s="198" t="s">
        <v>1</v>
      </c>
      <c r="I180" s="200"/>
      <c r="J180" s="13"/>
      <c r="K180" s="13"/>
      <c r="L180" s="197"/>
      <c r="M180" s="201"/>
      <c r="N180" s="202"/>
      <c r="O180" s="202"/>
      <c r="P180" s="202"/>
      <c r="Q180" s="202"/>
      <c r="R180" s="202"/>
      <c r="S180" s="202"/>
      <c r="T180" s="20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98" t="s">
        <v>150</v>
      </c>
      <c r="AU180" s="198" t="s">
        <v>92</v>
      </c>
      <c r="AV180" s="13" t="s">
        <v>90</v>
      </c>
      <c r="AW180" s="13" t="s">
        <v>36</v>
      </c>
      <c r="AX180" s="13" t="s">
        <v>83</v>
      </c>
      <c r="AY180" s="198" t="s">
        <v>140</v>
      </c>
    </row>
    <row r="181" s="14" customFormat="1">
      <c r="A181" s="14"/>
      <c r="B181" s="204"/>
      <c r="C181" s="14"/>
      <c r="D181" s="192" t="s">
        <v>150</v>
      </c>
      <c r="E181" s="205" t="s">
        <v>1</v>
      </c>
      <c r="F181" s="206" t="s">
        <v>597</v>
      </c>
      <c r="G181" s="14"/>
      <c r="H181" s="207">
        <v>14.4</v>
      </c>
      <c r="I181" s="208"/>
      <c r="J181" s="14"/>
      <c r="K181" s="14"/>
      <c r="L181" s="204"/>
      <c r="M181" s="209"/>
      <c r="N181" s="210"/>
      <c r="O181" s="210"/>
      <c r="P181" s="210"/>
      <c r="Q181" s="210"/>
      <c r="R181" s="210"/>
      <c r="S181" s="210"/>
      <c r="T181" s="21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05" t="s">
        <v>150</v>
      </c>
      <c r="AU181" s="205" t="s">
        <v>92</v>
      </c>
      <c r="AV181" s="14" t="s">
        <v>92</v>
      </c>
      <c r="AW181" s="14" t="s">
        <v>36</v>
      </c>
      <c r="AX181" s="14" t="s">
        <v>83</v>
      </c>
      <c r="AY181" s="205" t="s">
        <v>140</v>
      </c>
    </row>
    <row r="182" s="14" customFormat="1">
      <c r="A182" s="14"/>
      <c r="B182" s="204"/>
      <c r="C182" s="14"/>
      <c r="D182" s="192" t="s">
        <v>150</v>
      </c>
      <c r="E182" s="205" t="s">
        <v>1</v>
      </c>
      <c r="F182" s="206" t="s">
        <v>598</v>
      </c>
      <c r="G182" s="14"/>
      <c r="H182" s="207">
        <v>32.399999999999999</v>
      </c>
      <c r="I182" s="208"/>
      <c r="J182" s="14"/>
      <c r="K182" s="14"/>
      <c r="L182" s="204"/>
      <c r="M182" s="209"/>
      <c r="N182" s="210"/>
      <c r="O182" s="210"/>
      <c r="P182" s="210"/>
      <c r="Q182" s="210"/>
      <c r="R182" s="210"/>
      <c r="S182" s="210"/>
      <c r="T182" s="21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05" t="s">
        <v>150</v>
      </c>
      <c r="AU182" s="205" t="s">
        <v>92</v>
      </c>
      <c r="AV182" s="14" t="s">
        <v>92</v>
      </c>
      <c r="AW182" s="14" t="s">
        <v>36</v>
      </c>
      <c r="AX182" s="14" t="s">
        <v>83</v>
      </c>
      <c r="AY182" s="205" t="s">
        <v>140</v>
      </c>
    </row>
    <row r="183" s="13" customFormat="1">
      <c r="A183" s="13"/>
      <c r="B183" s="197"/>
      <c r="C183" s="13"/>
      <c r="D183" s="192" t="s">
        <v>150</v>
      </c>
      <c r="E183" s="198" t="s">
        <v>1</v>
      </c>
      <c r="F183" s="199" t="s">
        <v>585</v>
      </c>
      <c r="G183" s="13"/>
      <c r="H183" s="198" t="s">
        <v>1</v>
      </c>
      <c r="I183" s="200"/>
      <c r="J183" s="13"/>
      <c r="K183" s="13"/>
      <c r="L183" s="197"/>
      <c r="M183" s="201"/>
      <c r="N183" s="202"/>
      <c r="O183" s="202"/>
      <c r="P183" s="202"/>
      <c r="Q183" s="202"/>
      <c r="R183" s="202"/>
      <c r="S183" s="202"/>
      <c r="T183" s="20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98" t="s">
        <v>150</v>
      </c>
      <c r="AU183" s="198" t="s">
        <v>92</v>
      </c>
      <c r="AV183" s="13" t="s">
        <v>90</v>
      </c>
      <c r="AW183" s="13" t="s">
        <v>36</v>
      </c>
      <c r="AX183" s="13" t="s">
        <v>83</v>
      </c>
      <c r="AY183" s="198" t="s">
        <v>140</v>
      </c>
    </row>
    <row r="184" s="14" customFormat="1">
      <c r="A184" s="14"/>
      <c r="B184" s="204"/>
      <c r="C184" s="14"/>
      <c r="D184" s="192" t="s">
        <v>150</v>
      </c>
      <c r="E184" s="205" t="s">
        <v>1</v>
      </c>
      <c r="F184" s="206" t="s">
        <v>599</v>
      </c>
      <c r="G184" s="14"/>
      <c r="H184" s="207">
        <v>706.34400000000005</v>
      </c>
      <c r="I184" s="208"/>
      <c r="J184" s="14"/>
      <c r="K184" s="14"/>
      <c r="L184" s="204"/>
      <c r="M184" s="209"/>
      <c r="N184" s="210"/>
      <c r="O184" s="210"/>
      <c r="P184" s="210"/>
      <c r="Q184" s="210"/>
      <c r="R184" s="210"/>
      <c r="S184" s="210"/>
      <c r="T184" s="21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05" t="s">
        <v>150</v>
      </c>
      <c r="AU184" s="205" t="s">
        <v>92</v>
      </c>
      <c r="AV184" s="14" t="s">
        <v>92</v>
      </c>
      <c r="AW184" s="14" t="s">
        <v>36</v>
      </c>
      <c r="AX184" s="14" t="s">
        <v>83</v>
      </c>
      <c r="AY184" s="205" t="s">
        <v>140</v>
      </c>
    </row>
    <row r="185" s="15" customFormat="1">
      <c r="A185" s="15"/>
      <c r="B185" s="212"/>
      <c r="C185" s="15"/>
      <c r="D185" s="192" t="s">
        <v>150</v>
      </c>
      <c r="E185" s="213" t="s">
        <v>1</v>
      </c>
      <c r="F185" s="214" t="s">
        <v>153</v>
      </c>
      <c r="G185" s="15"/>
      <c r="H185" s="215">
        <v>753.14400000000001</v>
      </c>
      <c r="I185" s="216"/>
      <c r="J185" s="15"/>
      <c r="K185" s="15"/>
      <c r="L185" s="212"/>
      <c r="M185" s="217"/>
      <c r="N185" s="218"/>
      <c r="O185" s="218"/>
      <c r="P185" s="218"/>
      <c r="Q185" s="218"/>
      <c r="R185" s="218"/>
      <c r="S185" s="218"/>
      <c r="T185" s="219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13" t="s">
        <v>150</v>
      </c>
      <c r="AU185" s="213" t="s">
        <v>92</v>
      </c>
      <c r="AV185" s="15" t="s">
        <v>147</v>
      </c>
      <c r="AW185" s="15" t="s">
        <v>36</v>
      </c>
      <c r="AX185" s="15" t="s">
        <v>90</v>
      </c>
      <c r="AY185" s="213" t="s">
        <v>140</v>
      </c>
    </row>
    <row r="186" s="2" customFormat="1" ht="16.5" customHeight="1">
      <c r="A186" s="37"/>
      <c r="B186" s="178"/>
      <c r="C186" s="220" t="s">
        <v>203</v>
      </c>
      <c r="D186" s="220" t="s">
        <v>326</v>
      </c>
      <c r="E186" s="221" t="s">
        <v>600</v>
      </c>
      <c r="F186" s="222" t="s">
        <v>601</v>
      </c>
      <c r="G186" s="223" t="s">
        <v>145</v>
      </c>
      <c r="H186" s="224">
        <v>753.14400000000001</v>
      </c>
      <c r="I186" s="225"/>
      <c r="J186" s="226">
        <f>ROUND(I186*H186,2)</f>
        <v>0</v>
      </c>
      <c r="K186" s="222" t="s">
        <v>146</v>
      </c>
      <c r="L186" s="227"/>
      <c r="M186" s="228" t="s">
        <v>1</v>
      </c>
      <c r="N186" s="229" t="s">
        <v>48</v>
      </c>
      <c r="O186" s="76"/>
      <c r="P186" s="188">
        <f>O186*H186</f>
        <v>0</v>
      </c>
      <c r="Q186" s="188">
        <v>0.00069999999999999999</v>
      </c>
      <c r="R186" s="188">
        <f>Q186*H186</f>
        <v>0.52720080000000002</v>
      </c>
      <c r="S186" s="188">
        <v>0</v>
      </c>
      <c r="T186" s="189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90" t="s">
        <v>187</v>
      </c>
      <c r="AT186" s="190" t="s">
        <v>326</v>
      </c>
      <c r="AU186" s="190" t="s">
        <v>92</v>
      </c>
      <c r="AY186" s="18" t="s">
        <v>140</v>
      </c>
      <c r="BE186" s="191">
        <f>IF(N186="základní",J186,0)</f>
        <v>0</v>
      </c>
      <c r="BF186" s="191">
        <f>IF(N186="snížená",J186,0)</f>
        <v>0</v>
      </c>
      <c r="BG186" s="191">
        <f>IF(N186="zákl. přenesená",J186,0)</f>
        <v>0</v>
      </c>
      <c r="BH186" s="191">
        <f>IF(N186="sníž. přenesená",J186,0)</f>
        <v>0</v>
      </c>
      <c r="BI186" s="191">
        <f>IF(N186="nulová",J186,0)</f>
        <v>0</v>
      </c>
      <c r="BJ186" s="18" t="s">
        <v>90</v>
      </c>
      <c r="BK186" s="191">
        <f>ROUND(I186*H186,2)</f>
        <v>0</v>
      </c>
      <c r="BL186" s="18" t="s">
        <v>147</v>
      </c>
      <c r="BM186" s="190" t="s">
        <v>602</v>
      </c>
    </row>
    <row r="187" s="2" customFormat="1">
      <c r="A187" s="37"/>
      <c r="B187" s="38"/>
      <c r="C187" s="37"/>
      <c r="D187" s="192" t="s">
        <v>149</v>
      </c>
      <c r="E187" s="37"/>
      <c r="F187" s="193" t="s">
        <v>601</v>
      </c>
      <c r="G187" s="37"/>
      <c r="H187" s="37"/>
      <c r="I187" s="194"/>
      <c r="J187" s="37"/>
      <c r="K187" s="37"/>
      <c r="L187" s="38"/>
      <c r="M187" s="195"/>
      <c r="N187" s="196"/>
      <c r="O187" s="76"/>
      <c r="P187" s="76"/>
      <c r="Q187" s="76"/>
      <c r="R187" s="76"/>
      <c r="S187" s="76"/>
      <c r="T187" s="77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8" t="s">
        <v>149</v>
      </c>
      <c r="AU187" s="18" t="s">
        <v>92</v>
      </c>
    </row>
    <row r="188" s="13" customFormat="1">
      <c r="A188" s="13"/>
      <c r="B188" s="197"/>
      <c r="C188" s="13"/>
      <c r="D188" s="192" t="s">
        <v>150</v>
      </c>
      <c r="E188" s="198" t="s">
        <v>1</v>
      </c>
      <c r="F188" s="199" t="s">
        <v>566</v>
      </c>
      <c r="G188" s="13"/>
      <c r="H188" s="198" t="s">
        <v>1</v>
      </c>
      <c r="I188" s="200"/>
      <c r="J188" s="13"/>
      <c r="K188" s="13"/>
      <c r="L188" s="197"/>
      <c r="M188" s="201"/>
      <c r="N188" s="202"/>
      <c r="O188" s="202"/>
      <c r="P188" s="202"/>
      <c r="Q188" s="202"/>
      <c r="R188" s="202"/>
      <c r="S188" s="202"/>
      <c r="T188" s="20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98" t="s">
        <v>150</v>
      </c>
      <c r="AU188" s="198" t="s">
        <v>92</v>
      </c>
      <c r="AV188" s="13" t="s">
        <v>90</v>
      </c>
      <c r="AW188" s="13" t="s">
        <v>36</v>
      </c>
      <c r="AX188" s="13" t="s">
        <v>83</v>
      </c>
      <c r="AY188" s="198" t="s">
        <v>140</v>
      </c>
    </row>
    <row r="189" s="14" customFormat="1">
      <c r="A189" s="14"/>
      <c r="B189" s="204"/>
      <c r="C189" s="14"/>
      <c r="D189" s="192" t="s">
        <v>150</v>
      </c>
      <c r="E189" s="205" t="s">
        <v>1</v>
      </c>
      <c r="F189" s="206" t="s">
        <v>597</v>
      </c>
      <c r="G189" s="14"/>
      <c r="H189" s="207">
        <v>14.4</v>
      </c>
      <c r="I189" s="208"/>
      <c r="J189" s="14"/>
      <c r="K189" s="14"/>
      <c r="L189" s="204"/>
      <c r="M189" s="209"/>
      <c r="N189" s="210"/>
      <c r="O189" s="210"/>
      <c r="P189" s="210"/>
      <c r="Q189" s="210"/>
      <c r="R189" s="210"/>
      <c r="S189" s="210"/>
      <c r="T189" s="21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05" t="s">
        <v>150</v>
      </c>
      <c r="AU189" s="205" t="s">
        <v>92</v>
      </c>
      <c r="AV189" s="14" t="s">
        <v>92</v>
      </c>
      <c r="AW189" s="14" t="s">
        <v>36</v>
      </c>
      <c r="AX189" s="14" t="s">
        <v>83</v>
      </c>
      <c r="AY189" s="205" t="s">
        <v>140</v>
      </c>
    </row>
    <row r="190" s="14" customFormat="1">
      <c r="A190" s="14"/>
      <c r="B190" s="204"/>
      <c r="C190" s="14"/>
      <c r="D190" s="192" t="s">
        <v>150</v>
      </c>
      <c r="E190" s="205" t="s">
        <v>1</v>
      </c>
      <c r="F190" s="206" t="s">
        <v>598</v>
      </c>
      <c r="G190" s="14"/>
      <c r="H190" s="207">
        <v>32.399999999999999</v>
      </c>
      <c r="I190" s="208"/>
      <c r="J190" s="14"/>
      <c r="K190" s="14"/>
      <c r="L190" s="204"/>
      <c r="M190" s="209"/>
      <c r="N190" s="210"/>
      <c r="O190" s="210"/>
      <c r="P190" s="210"/>
      <c r="Q190" s="210"/>
      <c r="R190" s="210"/>
      <c r="S190" s="210"/>
      <c r="T190" s="21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05" t="s">
        <v>150</v>
      </c>
      <c r="AU190" s="205" t="s">
        <v>92</v>
      </c>
      <c r="AV190" s="14" t="s">
        <v>92</v>
      </c>
      <c r="AW190" s="14" t="s">
        <v>36</v>
      </c>
      <c r="AX190" s="14" t="s">
        <v>83</v>
      </c>
      <c r="AY190" s="205" t="s">
        <v>140</v>
      </c>
    </row>
    <row r="191" s="13" customFormat="1">
      <c r="A191" s="13"/>
      <c r="B191" s="197"/>
      <c r="C191" s="13"/>
      <c r="D191" s="192" t="s">
        <v>150</v>
      </c>
      <c r="E191" s="198" t="s">
        <v>1</v>
      </c>
      <c r="F191" s="199" t="s">
        <v>585</v>
      </c>
      <c r="G191" s="13"/>
      <c r="H191" s="198" t="s">
        <v>1</v>
      </c>
      <c r="I191" s="200"/>
      <c r="J191" s="13"/>
      <c r="K191" s="13"/>
      <c r="L191" s="197"/>
      <c r="M191" s="201"/>
      <c r="N191" s="202"/>
      <c r="O191" s="202"/>
      <c r="P191" s="202"/>
      <c r="Q191" s="202"/>
      <c r="R191" s="202"/>
      <c r="S191" s="202"/>
      <c r="T191" s="20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98" t="s">
        <v>150</v>
      </c>
      <c r="AU191" s="198" t="s">
        <v>92</v>
      </c>
      <c r="AV191" s="13" t="s">
        <v>90</v>
      </c>
      <c r="AW191" s="13" t="s">
        <v>36</v>
      </c>
      <c r="AX191" s="13" t="s">
        <v>83</v>
      </c>
      <c r="AY191" s="198" t="s">
        <v>140</v>
      </c>
    </row>
    <row r="192" s="14" customFormat="1">
      <c r="A192" s="14"/>
      <c r="B192" s="204"/>
      <c r="C192" s="14"/>
      <c r="D192" s="192" t="s">
        <v>150</v>
      </c>
      <c r="E192" s="205" t="s">
        <v>1</v>
      </c>
      <c r="F192" s="206" t="s">
        <v>599</v>
      </c>
      <c r="G192" s="14"/>
      <c r="H192" s="207">
        <v>706.34400000000005</v>
      </c>
      <c r="I192" s="208"/>
      <c r="J192" s="14"/>
      <c r="K192" s="14"/>
      <c r="L192" s="204"/>
      <c r="M192" s="209"/>
      <c r="N192" s="210"/>
      <c r="O192" s="210"/>
      <c r="P192" s="210"/>
      <c r="Q192" s="210"/>
      <c r="R192" s="210"/>
      <c r="S192" s="210"/>
      <c r="T192" s="21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05" t="s">
        <v>150</v>
      </c>
      <c r="AU192" s="205" t="s">
        <v>92</v>
      </c>
      <c r="AV192" s="14" t="s">
        <v>92</v>
      </c>
      <c r="AW192" s="14" t="s">
        <v>36</v>
      </c>
      <c r="AX192" s="14" t="s">
        <v>83</v>
      </c>
      <c r="AY192" s="205" t="s">
        <v>140</v>
      </c>
    </row>
    <row r="193" s="15" customFormat="1">
      <c r="A193" s="15"/>
      <c r="B193" s="212"/>
      <c r="C193" s="15"/>
      <c r="D193" s="192" t="s">
        <v>150</v>
      </c>
      <c r="E193" s="213" t="s">
        <v>1</v>
      </c>
      <c r="F193" s="214" t="s">
        <v>153</v>
      </c>
      <c r="G193" s="15"/>
      <c r="H193" s="215">
        <v>753.14400000000001</v>
      </c>
      <c r="I193" s="216"/>
      <c r="J193" s="15"/>
      <c r="K193" s="15"/>
      <c r="L193" s="212"/>
      <c r="M193" s="217"/>
      <c r="N193" s="218"/>
      <c r="O193" s="218"/>
      <c r="P193" s="218"/>
      <c r="Q193" s="218"/>
      <c r="R193" s="218"/>
      <c r="S193" s="218"/>
      <c r="T193" s="219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13" t="s">
        <v>150</v>
      </c>
      <c r="AU193" s="213" t="s">
        <v>92</v>
      </c>
      <c r="AV193" s="15" t="s">
        <v>147</v>
      </c>
      <c r="AW193" s="15" t="s">
        <v>36</v>
      </c>
      <c r="AX193" s="15" t="s">
        <v>90</v>
      </c>
      <c r="AY193" s="213" t="s">
        <v>140</v>
      </c>
    </row>
    <row r="194" s="12" customFormat="1" ht="22.8" customHeight="1">
      <c r="A194" s="12"/>
      <c r="B194" s="165"/>
      <c r="C194" s="12"/>
      <c r="D194" s="166" t="s">
        <v>82</v>
      </c>
      <c r="E194" s="176" t="s">
        <v>187</v>
      </c>
      <c r="F194" s="176" t="s">
        <v>603</v>
      </c>
      <c r="G194" s="12"/>
      <c r="H194" s="12"/>
      <c r="I194" s="168"/>
      <c r="J194" s="177">
        <f>BK194</f>
        <v>0</v>
      </c>
      <c r="K194" s="12"/>
      <c r="L194" s="165"/>
      <c r="M194" s="170"/>
      <c r="N194" s="171"/>
      <c r="O194" s="171"/>
      <c r="P194" s="172">
        <f>SUM(P195:P199)</f>
        <v>0</v>
      </c>
      <c r="Q194" s="171"/>
      <c r="R194" s="172">
        <f>SUM(R195:R199)</f>
        <v>3.0457680000000003</v>
      </c>
      <c r="S194" s="171"/>
      <c r="T194" s="173">
        <f>SUM(T195:T199)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66" t="s">
        <v>90</v>
      </c>
      <c r="AT194" s="174" t="s">
        <v>82</v>
      </c>
      <c r="AU194" s="174" t="s">
        <v>90</v>
      </c>
      <c r="AY194" s="166" t="s">
        <v>140</v>
      </c>
      <c r="BK194" s="175">
        <f>SUM(BK195:BK199)</f>
        <v>0</v>
      </c>
    </row>
    <row r="195" s="2" customFormat="1" ht="16.5" customHeight="1">
      <c r="A195" s="37"/>
      <c r="B195" s="178"/>
      <c r="C195" s="179" t="s">
        <v>209</v>
      </c>
      <c r="D195" s="179" t="s">
        <v>142</v>
      </c>
      <c r="E195" s="180" t="s">
        <v>604</v>
      </c>
      <c r="F195" s="181" t="s">
        <v>605</v>
      </c>
      <c r="G195" s="182" t="s">
        <v>522</v>
      </c>
      <c r="H195" s="183">
        <v>27.800000000000001</v>
      </c>
      <c r="I195" s="184"/>
      <c r="J195" s="185">
        <f>ROUND(I195*H195,2)</f>
        <v>0</v>
      </c>
      <c r="K195" s="181" t="s">
        <v>146</v>
      </c>
      <c r="L195" s="38"/>
      <c r="M195" s="186" t="s">
        <v>1</v>
      </c>
      <c r="N195" s="187" t="s">
        <v>48</v>
      </c>
      <c r="O195" s="76"/>
      <c r="P195" s="188">
        <f>O195*H195</f>
        <v>0</v>
      </c>
      <c r="Q195" s="188">
        <v>0.10956000000000001</v>
      </c>
      <c r="R195" s="188">
        <f>Q195*H195</f>
        <v>3.0457680000000003</v>
      </c>
      <c r="S195" s="188">
        <v>0</v>
      </c>
      <c r="T195" s="18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90" t="s">
        <v>147</v>
      </c>
      <c r="AT195" s="190" t="s">
        <v>142</v>
      </c>
      <c r="AU195" s="190" t="s">
        <v>92</v>
      </c>
      <c r="AY195" s="18" t="s">
        <v>140</v>
      </c>
      <c r="BE195" s="191">
        <f>IF(N195="základní",J195,0)</f>
        <v>0</v>
      </c>
      <c r="BF195" s="191">
        <f>IF(N195="snížená",J195,0)</f>
        <v>0</v>
      </c>
      <c r="BG195" s="191">
        <f>IF(N195="zákl. přenesená",J195,0)</f>
        <v>0</v>
      </c>
      <c r="BH195" s="191">
        <f>IF(N195="sníž. přenesená",J195,0)</f>
        <v>0</v>
      </c>
      <c r="BI195" s="191">
        <f>IF(N195="nulová",J195,0)</f>
        <v>0</v>
      </c>
      <c r="BJ195" s="18" t="s">
        <v>90</v>
      </c>
      <c r="BK195" s="191">
        <f>ROUND(I195*H195,2)</f>
        <v>0</v>
      </c>
      <c r="BL195" s="18" t="s">
        <v>147</v>
      </c>
      <c r="BM195" s="190" t="s">
        <v>606</v>
      </c>
    </row>
    <row r="196" s="2" customFormat="1">
      <c r="A196" s="37"/>
      <c r="B196" s="38"/>
      <c r="C196" s="37"/>
      <c r="D196" s="192" t="s">
        <v>149</v>
      </c>
      <c r="E196" s="37"/>
      <c r="F196" s="193" t="s">
        <v>605</v>
      </c>
      <c r="G196" s="37"/>
      <c r="H196" s="37"/>
      <c r="I196" s="194"/>
      <c r="J196" s="37"/>
      <c r="K196" s="37"/>
      <c r="L196" s="38"/>
      <c r="M196" s="195"/>
      <c r="N196" s="196"/>
      <c r="O196" s="76"/>
      <c r="P196" s="76"/>
      <c r="Q196" s="76"/>
      <c r="R196" s="76"/>
      <c r="S196" s="76"/>
      <c r="T196" s="77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8" t="s">
        <v>149</v>
      </c>
      <c r="AU196" s="18" t="s">
        <v>92</v>
      </c>
    </row>
    <row r="197" s="13" customFormat="1">
      <c r="A197" s="13"/>
      <c r="B197" s="197"/>
      <c r="C197" s="13"/>
      <c r="D197" s="192" t="s">
        <v>150</v>
      </c>
      <c r="E197" s="198" t="s">
        <v>1</v>
      </c>
      <c r="F197" s="199" t="s">
        <v>607</v>
      </c>
      <c r="G197" s="13"/>
      <c r="H197" s="198" t="s">
        <v>1</v>
      </c>
      <c r="I197" s="200"/>
      <c r="J197" s="13"/>
      <c r="K197" s="13"/>
      <c r="L197" s="197"/>
      <c r="M197" s="201"/>
      <c r="N197" s="202"/>
      <c r="O197" s="202"/>
      <c r="P197" s="202"/>
      <c r="Q197" s="202"/>
      <c r="R197" s="202"/>
      <c r="S197" s="202"/>
      <c r="T197" s="20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98" t="s">
        <v>150</v>
      </c>
      <c r="AU197" s="198" t="s">
        <v>92</v>
      </c>
      <c r="AV197" s="13" t="s">
        <v>90</v>
      </c>
      <c r="AW197" s="13" t="s">
        <v>36</v>
      </c>
      <c r="AX197" s="13" t="s">
        <v>83</v>
      </c>
      <c r="AY197" s="198" t="s">
        <v>140</v>
      </c>
    </row>
    <row r="198" s="14" customFormat="1">
      <c r="A198" s="14"/>
      <c r="B198" s="204"/>
      <c r="C198" s="14"/>
      <c r="D198" s="192" t="s">
        <v>150</v>
      </c>
      <c r="E198" s="205" t="s">
        <v>1</v>
      </c>
      <c r="F198" s="206" t="s">
        <v>608</v>
      </c>
      <c r="G198" s="14"/>
      <c r="H198" s="207">
        <v>27.800000000000001</v>
      </c>
      <c r="I198" s="208"/>
      <c r="J198" s="14"/>
      <c r="K198" s="14"/>
      <c r="L198" s="204"/>
      <c r="M198" s="209"/>
      <c r="N198" s="210"/>
      <c r="O198" s="210"/>
      <c r="P198" s="210"/>
      <c r="Q198" s="210"/>
      <c r="R198" s="210"/>
      <c r="S198" s="210"/>
      <c r="T198" s="21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05" t="s">
        <v>150</v>
      </c>
      <c r="AU198" s="205" t="s">
        <v>92</v>
      </c>
      <c r="AV198" s="14" t="s">
        <v>92</v>
      </c>
      <c r="AW198" s="14" t="s">
        <v>36</v>
      </c>
      <c r="AX198" s="14" t="s">
        <v>83</v>
      </c>
      <c r="AY198" s="205" t="s">
        <v>140</v>
      </c>
    </row>
    <row r="199" s="15" customFormat="1">
      <c r="A199" s="15"/>
      <c r="B199" s="212"/>
      <c r="C199" s="15"/>
      <c r="D199" s="192" t="s">
        <v>150</v>
      </c>
      <c r="E199" s="213" t="s">
        <v>1</v>
      </c>
      <c r="F199" s="214" t="s">
        <v>153</v>
      </c>
      <c r="G199" s="15"/>
      <c r="H199" s="215">
        <v>27.800000000000001</v>
      </c>
      <c r="I199" s="216"/>
      <c r="J199" s="15"/>
      <c r="K199" s="15"/>
      <c r="L199" s="212"/>
      <c r="M199" s="217"/>
      <c r="N199" s="218"/>
      <c r="O199" s="218"/>
      <c r="P199" s="218"/>
      <c r="Q199" s="218"/>
      <c r="R199" s="218"/>
      <c r="S199" s="218"/>
      <c r="T199" s="219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13" t="s">
        <v>150</v>
      </c>
      <c r="AU199" s="213" t="s">
        <v>92</v>
      </c>
      <c r="AV199" s="15" t="s">
        <v>147</v>
      </c>
      <c r="AW199" s="15" t="s">
        <v>36</v>
      </c>
      <c r="AX199" s="15" t="s">
        <v>90</v>
      </c>
      <c r="AY199" s="213" t="s">
        <v>140</v>
      </c>
    </row>
    <row r="200" s="12" customFormat="1" ht="22.8" customHeight="1">
      <c r="A200" s="12"/>
      <c r="B200" s="165"/>
      <c r="C200" s="12"/>
      <c r="D200" s="166" t="s">
        <v>82</v>
      </c>
      <c r="E200" s="176" t="s">
        <v>412</v>
      </c>
      <c r="F200" s="176" t="s">
        <v>413</v>
      </c>
      <c r="G200" s="12"/>
      <c r="H200" s="12"/>
      <c r="I200" s="168"/>
      <c r="J200" s="177">
        <f>BK200</f>
        <v>0</v>
      </c>
      <c r="K200" s="12"/>
      <c r="L200" s="165"/>
      <c r="M200" s="170"/>
      <c r="N200" s="171"/>
      <c r="O200" s="171"/>
      <c r="P200" s="172">
        <f>SUM(P201:P205)</f>
        <v>0</v>
      </c>
      <c r="Q200" s="171"/>
      <c r="R200" s="172">
        <f>SUM(R201:R205)</f>
        <v>0</v>
      </c>
      <c r="S200" s="171"/>
      <c r="T200" s="173">
        <f>SUM(T201:T205)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166" t="s">
        <v>90</v>
      </c>
      <c r="AT200" s="174" t="s">
        <v>82</v>
      </c>
      <c r="AU200" s="174" t="s">
        <v>90</v>
      </c>
      <c r="AY200" s="166" t="s">
        <v>140</v>
      </c>
      <c r="BK200" s="175">
        <f>SUM(BK201:BK205)</f>
        <v>0</v>
      </c>
    </row>
    <row r="201" s="2" customFormat="1" ht="16.5" customHeight="1">
      <c r="A201" s="37"/>
      <c r="B201" s="178"/>
      <c r="C201" s="179" t="s">
        <v>214</v>
      </c>
      <c r="D201" s="179" t="s">
        <v>142</v>
      </c>
      <c r="E201" s="180" t="s">
        <v>551</v>
      </c>
      <c r="F201" s="181" t="s">
        <v>552</v>
      </c>
      <c r="G201" s="182" t="s">
        <v>536</v>
      </c>
      <c r="H201" s="183">
        <v>1</v>
      </c>
      <c r="I201" s="184"/>
      <c r="J201" s="185">
        <f>ROUND(I201*H201,2)</f>
        <v>0</v>
      </c>
      <c r="K201" s="181" t="s">
        <v>1</v>
      </c>
      <c r="L201" s="38"/>
      <c r="M201" s="186" t="s">
        <v>1</v>
      </c>
      <c r="N201" s="187" t="s">
        <v>48</v>
      </c>
      <c r="O201" s="76"/>
      <c r="P201" s="188">
        <f>O201*H201</f>
        <v>0</v>
      </c>
      <c r="Q201" s="188">
        <v>0</v>
      </c>
      <c r="R201" s="188">
        <f>Q201*H201</f>
        <v>0</v>
      </c>
      <c r="S201" s="188">
        <v>0</v>
      </c>
      <c r="T201" s="189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90" t="s">
        <v>147</v>
      </c>
      <c r="AT201" s="190" t="s">
        <v>142</v>
      </c>
      <c r="AU201" s="190" t="s">
        <v>92</v>
      </c>
      <c r="AY201" s="18" t="s">
        <v>140</v>
      </c>
      <c r="BE201" s="191">
        <f>IF(N201="základní",J201,0)</f>
        <v>0</v>
      </c>
      <c r="BF201" s="191">
        <f>IF(N201="snížená",J201,0)</f>
        <v>0</v>
      </c>
      <c r="BG201" s="191">
        <f>IF(N201="zákl. přenesená",J201,0)</f>
        <v>0</v>
      </c>
      <c r="BH201" s="191">
        <f>IF(N201="sníž. přenesená",J201,0)</f>
        <v>0</v>
      </c>
      <c r="BI201" s="191">
        <f>IF(N201="nulová",J201,0)</f>
        <v>0</v>
      </c>
      <c r="BJ201" s="18" t="s">
        <v>90</v>
      </c>
      <c r="BK201" s="191">
        <f>ROUND(I201*H201,2)</f>
        <v>0</v>
      </c>
      <c r="BL201" s="18" t="s">
        <v>147</v>
      </c>
      <c r="BM201" s="190" t="s">
        <v>609</v>
      </c>
    </row>
    <row r="202" s="2" customFormat="1">
      <c r="A202" s="37"/>
      <c r="B202" s="38"/>
      <c r="C202" s="37"/>
      <c r="D202" s="192" t="s">
        <v>149</v>
      </c>
      <c r="E202" s="37"/>
      <c r="F202" s="193" t="s">
        <v>552</v>
      </c>
      <c r="G202" s="37"/>
      <c r="H202" s="37"/>
      <c r="I202" s="194"/>
      <c r="J202" s="37"/>
      <c r="K202" s="37"/>
      <c r="L202" s="38"/>
      <c r="M202" s="195"/>
      <c r="N202" s="196"/>
      <c r="O202" s="76"/>
      <c r="P202" s="76"/>
      <c r="Q202" s="76"/>
      <c r="R202" s="76"/>
      <c r="S202" s="76"/>
      <c r="T202" s="77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8" t="s">
        <v>149</v>
      </c>
      <c r="AU202" s="18" t="s">
        <v>92</v>
      </c>
    </row>
    <row r="203" s="13" customFormat="1">
      <c r="A203" s="13"/>
      <c r="B203" s="197"/>
      <c r="C203" s="13"/>
      <c r="D203" s="192" t="s">
        <v>150</v>
      </c>
      <c r="E203" s="198" t="s">
        <v>1</v>
      </c>
      <c r="F203" s="199" t="s">
        <v>552</v>
      </c>
      <c r="G203" s="13"/>
      <c r="H203" s="198" t="s">
        <v>1</v>
      </c>
      <c r="I203" s="200"/>
      <c r="J203" s="13"/>
      <c r="K203" s="13"/>
      <c r="L203" s="197"/>
      <c r="M203" s="201"/>
      <c r="N203" s="202"/>
      <c r="O203" s="202"/>
      <c r="P203" s="202"/>
      <c r="Q203" s="202"/>
      <c r="R203" s="202"/>
      <c r="S203" s="202"/>
      <c r="T203" s="20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98" t="s">
        <v>150</v>
      </c>
      <c r="AU203" s="198" t="s">
        <v>92</v>
      </c>
      <c r="AV203" s="13" t="s">
        <v>90</v>
      </c>
      <c r="AW203" s="13" t="s">
        <v>36</v>
      </c>
      <c r="AX203" s="13" t="s">
        <v>83</v>
      </c>
      <c r="AY203" s="198" t="s">
        <v>140</v>
      </c>
    </row>
    <row r="204" s="14" customFormat="1">
      <c r="A204" s="14"/>
      <c r="B204" s="204"/>
      <c r="C204" s="14"/>
      <c r="D204" s="192" t="s">
        <v>150</v>
      </c>
      <c r="E204" s="205" t="s">
        <v>1</v>
      </c>
      <c r="F204" s="206" t="s">
        <v>90</v>
      </c>
      <c r="G204" s="14"/>
      <c r="H204" s="207">
        <v>1</v>
      </c>
      <c r="I204" s="208"/>
      <c r="J204" s="14"/>
      <c r="K204" s="14"/>
      <c r="L204" s="204"/>
      <c r="M204" s="209"/>
      <c r="N204" s="210"/>
      <c r="O204" s="210"/>
      <c r="P204" s="210"/>
      <c r="Q204" s="210"/>
      <c r="R204" s="210"/>
      <c r="S204" s="210"/>
      <c r="T204" s="21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05" t="s">
        <v>150</v>
      </c>
      <c r="AU204" s="205" t="s">
        <v>92</v>
      </c>
      <c r="AV204" s="14" t="s">
        <v>92</v>
      </c>
      <c r="AW204" s="14" t="s">
        <v>36</v>
      </c>
      <c r="AX204" s="14" t="s">
        <v>83</v>
      </c>
      <c r="AY204" s="205" t="s">
        <v>140</v>
      </c>
    </row>
    <row r="205" s="15" customFormat="1">
      <c r="A205" s="15"/>
      <c r="B205" s="212"/>
      <c r="C205" s="15"/>
      <c r="D205" s="192" t="s">
        <v>150</v>
      </c>
      <c r="E205" s="213" t="s">
        <v>1</v>
      </c>
      <c r="F205" s="214" t="s">
        <v>153</v>
      </c>
      <c r="G205" s="15"/>
      <c r="H205" s="215">
        <v>1</v>
      </c>
      <c r="I205" s="216"/>
      <c r="J205" s="15"/>
      <c r="K205" s="15"/>
      <c r="L205" s="212"/>
      <c r="M205" s="230"/>
      <c r="N205" s="231"/>
      <c r="O205" s="231"/>
      <c r="P205" s="231"/>
      <c r="Q205" s="231"/>
      <c r="R205" s="231"/>
      <c r="S205" s="231"/>
      <c r="T205" s="232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13" t="s">
        <v>150</v>
      </c>
      <c r="AU205" s="213" t="s">
        <v>92</v>
      </c>
      <c r="AV205" s="15" t="s">
        <v>147</v>
      </c>
      <c r="AW205" s="15" t="s">
        <v>36</v>
      </c>
      <c r="AX205" s="15" t="s">
        <v>90</v>
      </c>
      <c r="AY205" s="213" t="s">
        <v>140</v>
      </c>
    </row>
    <row r="206" s="2" customFormat="1" ht="6.96" customHeight="1">
      <c r="A206" s="37"/>
      <c r="B206" s="59"/>
      <c r="C206" s="60"/>
      <c r="D206" s="60"/>
      <c r="E206" s="60"/>
      <c r="F206" s="60"/>
      <c r="G206" s="60"/>
      <c r="H206" s="60"/>
      <c r="I206" s="60"/>
      <c r="J206" s="60"/>
      <c r="K206" s="60"/>
      <c r="L206" s="38"/>
      <c r="M206" s="37"/>
      <c r="O206" s="37"/>
      <c r="P206" s="37"/>
      <c r="Q206" s="37"/>
      <c r="R206" s="37"/>
      <c r="S206" s="37"/>
      <c r="T206" s="37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</row>
  </sheetData>
  <autoFilter ref="C124:K20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106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92</v>
      </c>
    </row>
    <row r="4" s="1" customFormat="1" ht="24.96" customHeight="1">
      <c r="B4" s="21"/>
      <c r="D4" s="22" t="s">
        <v>107</v>
      </c>
      <c r="L4" s="21"/>
      <c r="M4" s="127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8" t="str">
        <f>'Rekapitulace stavby'!K6</f>
        <v>Vedlejší polní cesta HC2BC v k.ú. Štítary u Krásné</v>
      </c>
      <c r="F7" s="31"/>
      <c r="G7" s="31"/>
      <c r="H7" s="31"/>
      <c r="L7" s="21"/>
    </row>
    <row r="8" s="1" customFormat="1" ht="12" customHeight="1">
      <c r="B8" s="21"/>
      <c r="D8" s="31" t="s">
        <v>108</v>
      </c>
      <c r="L8" s="21"/>
    </row>
    <row r="9" s="2" customFormat="1" ht="16.5" customHeight="1">
      <c r="A9" s="37"/>
      <c r="B9" s="38"/>
      <c r="C9" s="37"/>
      <c r="D9" s="37"/>
      <c r="E9" s="128" t="s">
        <v>109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110</v>
      </c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6" t="s">
        <v>610</v>
      </c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18</v>
      </c>
      <c r="E13" s="37"/>
      <c r="F13" s="26" t="s">
        <v>1</v>
      </c>
      <c r="G13" s="37"/>
      <c r="H13" s="37"/>
      <c r="I13" s="31" t="s">
        <v>19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20</v>
      </c>
      <c r="E14" s="37"/>
      <c r="F14" s="26" t="s">
        <v>112</v>
      </c>
      <c r="G14" s="37"/>
      <c r="H14" s="37"/>
      <c r="I14" s="31" t="s">
        <v>22</v>
      </c>
      <c r="J14" s="68" t="str">
        <f>'Rekapitulace stavby'!AN8</f>
        <v>7. 2. 2023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24</v>
      </c>
      <c r="E16" s="37"/>
      <c r="F16" s="37"/>
      <c r="G16" s="37"/>
      <c r="H16" s="37"/>
      <c r="I16" s="31" t="s">
        <v>25</v>
      </c>
      <c r="J16" s="26" t="s">
        <v>26</v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">
        <v>27</v>
      </c>
      <c r="F17" s="37"/>
      <c r="G17" s="37"/>
      <c r="H17" s="37"/>
      <c r="I17" s="31" t="s">
        <v>28</v>
      </c>
      <c r="J17" s="26" t="s">
        <v>29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30</v>
      </c>
      <c r="E19" s="37"/>
      <c r="F19" s="37"/>
      <c r="G19" s="37"/>
      <c r="H19" s="37"/>
      <c r="I19" s="31" t="s">
        <v>25</v>
      </c>
      <c r="J19" s="32" t="str">
        <f>'Rekapitulace stavby'!AN13</f>
        <v>Vyplň údaj</v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28</v>
      </c>
      <c r="J20" s="32" t="str">
        <f>'Rekapitulace stavby'!AN14</f>
        <v>Vyplň údaj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32</v>
      </c>
      <c r="E22" s="37"/>
      <c r="F22" s="37"/>
      <c r="G22" s="37"/>
      <c r="H22" s="37"/>
      <c r="I22" s="31" t="s">
        <v>25</v>
      </c>
      <c r="J22" s="26" t="s">
        <v>33</v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">
        <v>34</v>
      </c>
      <c r="F23" s="37"/>
      <c r="G23" s="37"/>
      <c r="H23" s="37"/>
      <c r="I23" s="31" t="s">
        <v>28</v>
      </c>
      <c r="J23" s="26" t="s">
        <v>35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37</v>
      </c>
      <c r="E25" s="37"/>
      <c r="F25" s="37"/>
      <c r="G25" s="37"/>
      <c r="H25" s="37"/>
      <c r="I25" s="31" t="s">
        <v>25</v>
      </c>
      <c r="J25" s="26" t="s">
        <v>38</v>
      </c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">
        <v>113</v>
      </c>
      <c r="F26" s="37"/>
      <c r="G26" s="37"/>
      <c r="H26" s="37"/>
      <c r="I26" s="31" t="s">
        <v>28</v>
      </c>
      <c r="J26" s="26" t="s">
        <v>40</v>
      </c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41</v>
      </c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29"/>
      <c r="B29" s="130"/>
      <c r="C29" s="129"/>
      <c r="D29" s="129"/>
      <c r="E29" s="35" t="s">
        <v>1</v>
      </c>
      <c r="F29" s="35"/>
      <c r="G29" s="35"/>
      <c r="H29" s="35"/>
      <c r="I29" s="129"/>
      <c r="J29" s="129"/>
      <c r="K29" s="129"/>
      <c r="L29" s="131"/>
      <c r="S29" s="129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2" t="s">
        <v>43</v>
      </c>
      <c r="E32" s="37"/>
      <c r="F32" s="37"/>
      <c r="G32" s="37"/>
      <c r="H32" s="37"/>
      <c r="I32" s="37"/>
      <c r="J32" s="95">
        <f>ROUND(J126, 2)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9"/>
      <c r="E33" s="89"/>
      <c r="F33" s="89"/>
      <c r="G33" s="89"/>
      <c r="H33" s="89"/>
      <c r="I33" s="89"/>
      <c r="J33" s="89"/>
      <c r="K33" s="89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45</v>
      </c>
      <c r="G34" s="37"/>
      <c r="H34" s="37"/>
      <c r="I34" s="42" t="s">
        <v>44</v>
      </c>
      <c r="J34" s="42" t="s">
        <v>46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3" t="s">
        <v>47</v>
      </c>
      <c r="E35" s="31" t="s">
        <v>48</v>
      </c>
      <c r="F35" s="134">
        <f>ROUND((SUM(BE126:BE204)),  2)</f>
        <v>0</v>
      </c>
      <c r="G35" s="37"/>
      <c r="H35" s="37"/>
      <c r="I35" s="135">
        <v>0.20999999999999999</v>
      </c>
      <c r="J35" s="134">
        <f>ROUND(((SUM(BE126:BE204))*I35),  2)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49</v>
      </c>
      <c r="F36" s="134">
        <f>ROUND((SUM(BF126:BF204)),  2)</f>
        <v>0</v>
      </c>
      <c r="G36" s="37"/>
      <c r="H36" s="37"/>
      <c r="I36" s="135">
        <v>0.14999999999999999</v>
      </c>
      <c r="J36" s="134">
        <f>ROUND(((SUM(BF126:BF204))*I36),  2)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50</v>
      </c>
      <c r="F37" s="134">
        <f>ROUND((SUM(BG126:BG204)),  2)</f>
        <v>0</v>
      </c>
      <c r="G37" s="37"/>
      <c r="H37" s="37"/>
      <c r="I37" s="135">
        <v>0.20999999999999999</v>
      </c>
      <c r="J37" s="134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51</v>
      </c>
      <c r="F38" s="134">
        <f>ROUND((SUM(BH126:BH204)),  2)</f>
        <v>0</v>
      </c>
      <c r="G38" s="37"/>
      <c r="H38" s="37"/>
      <c r="I38" s="135">
        <v>0.14999999999999999</v>
      </c>
      <c r="J38" s="134">
        <f>0</f>
        <v>0</v>
      </c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52</v>
      </c>
      <c r="F39" s="134">
        <f>ROUND((SUM(BI126:BI204)),  2)</f>
        <v>0</v>
      </c>
      <c r="G39" s="37"/>
      <c r="H39" s="37"/>
      <c r="I39" s="135">
        <v>0</v>
      </c>
      <c r="J39" s="134">
        <f>0</f>
        <v>0</v>
      </c>
      <c r="K39" s="37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6"/>
      <c r="D41" s="137" t="s">
        <v>53</v>
      </c>
      <c r="E41" s="80"/>
      <c r="F41" s="80"/>
      <c r="G41" s="138" t="s">
        <v>54</v>
      </c>
      <c r="H41" s="139" t="s">
        <v>55</v>
      </c>
      <c r="I41" s="80"/>
      <c r="J41" s="140">
        <f>SUM(J32:J39)</f>
        <v>0</v>
      </c>
      <c r="K41" s="141"/>
      <c r="L41" s="5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56</v>
      </c>
      <c r="E50" s="56"/>
      <c r="F50" s="56"/>
      <c r="G50" s="55" t="s">
        <v>57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58</v>
      </c>
      <c r="E61" s="40"/>
      <c r="F61" s="142" t="s">
        <v>59</v>
      </c>
      <c r="G61" s="57" t="s">
        <v>58</v>
      </c>
      <c r="H61" s="40"/>
      <c r="I61" s="40"/>
      <c r="J61" s="143" t="s">
        <v>59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60</v>
      </c>
      <c r="E65" s="58"/>
      <c r="F65" s="58"/>
      <c r="G65" s="55" t="s">
        <v>61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58</v>
      </c>
      <c r="E76" s="40"/>
      <c r="F76" s="142" t="s">
        <v>59</v>
      </c>
      <c r="G76" s="57" t="s">
        <v>58</v>
      </c>
      <c r="H76" s="40"/>
      <c r="I76" s="40"/>
      <c r="J76" s="143" t="s">
        <v>59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114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8" t="str">
        <f>E7</f>
        <v>Vedlejší polní cesta HC2BC v k.ú. Štítary u Krásné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108</v>
      </c>
      <c r="L86" s="21"/>
    </row>
    <row r="87" s="2" customFormat="1" ht="16.5" customHeight="1">
      <c r="A87" s="37"/>
      <c r="B87" s="38"/>
      <c r="C87" s="37"/>
      <c r="D87" s="37"/>
      <c r="E87" s="128" t="s">
        <v>109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110</v>
      </c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66" t="str">
        <f>E11</f>
        <v>VRN - VEDLEJŠÍ ROZPOČTOVÉ NÁKLADY</v>
      </c>
      <c r="F89" s="37"/>
      <c r="G89" s="37"/>
      <c r="H89" s="37"/>
      <c r="I89" s="37"/>
      <c r="J89" s="37"/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7"/>
      <c r="E91" s="37"/>
      <c r="F91" s="26" t="str">
        <f>F14</f>
        <v>Šťítary u Krásné</v>
      </c>
      <c r="G91" s="37"/>
      <c r="H91" s="37"/>
      <c r="I91" s="31" t="s">
        <v>22</v>
      </c>
      <c r="J91" s="68" t="str">
        <f>IF(J14="","",J14)</f>
        <v>7. 2. 2023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25.65" customHeight="1">
      <c r="A93" s="37"/>
      <c r="B93" s="38"/>
      <c r="C93" s="31" t="s">
        <v>24</v>
      </c>
      <c r="D93" s="37"/>
      <c r="E93" s="37"/>
      <c r="F93" s="26" t="str">
        <f>E17</f>
        <v>ČR - Státní pozemkový úřad</v>
      </c>
      <c r="G93" s="37"/>
      <c r="H93" s="37"/>
      <c r="I93" s="31" t="s">
        <v>32</v>
      </c>
      <c r="J93" s="35" t="str">
        <f>E23</f>
        <v>GEOREAL spol. s r.o.</v>
      </c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30</v>
      </c>
      <c r="D94" s="37"/>
      <c r="E94" s="37"/>
      <c r="F94" s="26" t="str">
        <f>IF(E20="","",E20)</f>
        <v>Vyplň údaj</v>
      </c>
      <c r="G94" s="37"/>
      <c r="H94" s="37"/>
      <c r="I94" s="31" t="s">
        <v>37</v>
      </c>
      <c r="J94" s="35" t="str">
        <f>E26</f>
        <v>DRS stavební s.r.o.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44" t="s">
        <v>115</v>
      </c>
      <c r="D96" s="136"/>
      <c r="E96" s="136"/>
      <c r="F96" s="136"/>
      <c r="G96" s="136"/>
      <c r="H96" s="136"/>
      <c r="I96" s="136"/>
      <c r="J96" s="145" t="s">
        <v>116</v>
      </c>
      <c r="K96" s="136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4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46" t="s">
        <v>117</v>
      </c>
      <c r="D98" s="37"/>
      <c r="E98" s="37"/>
      <c r="F98" s="37"/>
      <c r="G98" s="37"/>
      <c r="H98" s="37"/>
      <c r="I98" s="37"/>
      <c r="J98" s="95">
        <f>J126</f>
        <v>0</v>
      </c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118</v>
      </c>
    </row>
    <row r="99" s="9" customFormat="1" ht="24.96" customHeight="1">
      <c r="A99" s="9"/>
      <c r="B99" s="147"/>
      <c r="C99" s="9"/>
      <c r="D99" s="148" t="s">
        <v>611</v>
      </c>
      <c r="E99" s="149"/>
      <c r="F99" s="149"/>
      <c r="G99" s="149"/>
      <c r="H99" s="149"/>
      <c r="I99" s="149"/>
      <c r="J99" s="150">
        <f>J127</f>
        <v>0</v>
      </c>
      <c r="K99" s="9"/>
      <c r="L99" s="14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1"/>
      <c r="C100" s="10"/>
      <c r="D100" s="152" t="s">
        <v>612</v>
      </c>
      <c r="E100" s="153"/>
      <c r="F100" s="153"/>
      <c r="G100" s="153"/>
      <c r="H100" s="153"/>
      <c r="I100" s="153"/>
      <c r="J100" s="154">
        <f>J128</f>
        <v>0</v>
      </c>
      <c r="K100" s="10"/>
      <c r="L100" s="15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1"/>
      <c r="C101" s="10"/>
      <c r="D101" s="152" t="s">
        <v>613</v>
      </c>
      <c r="E101" s="153"/>
      <c r="F101" s="153"/>
      <c r="G101" s="153"/>
      <c r="H101" s="153"/>
      <c r="I101" s="153"/>
      <c r="J101" s="154">
        <f>J163</f>
        <v>0</v>
      </c>
      <c r="K101" s="10"/>
      <c r="L101" s="15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1"/>
      <c r="C102" s="10"/>
      <c r="D102" s="152" t="s">
        <v>614</v>
      </c>
      <c r="E102" s="153"/>
      <c r="F102" s="153"/>
      <c r="G102" s="153"/>
      <c r="H102" s="153"/>
      <c r="I102" s="153"/>
      <c r="J102" s="154">
        <f>J170</f>
        <v>0</v>
      </c>
      <c r="K102" s="10"/>
      <c r="L102" s="15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1"/>
      <c r="C103" s="10"/>
      <c r="D103" s="152" t="s">
        <v>615</v>
      </c>
      <c r="E103" s="153"/>
      <c r="F103" s="153"/>
      <c r="G103" s="153"/>
      <c r="H103" s="153"/>
      <c r="I103" s="153"/>
      <c r="J103" s="154">
        <f>J191</f>
        <v>0</v>
      </c>
      <c r="K103" s="10"/>
      <c r="L103" s="15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1"/>
      <c r="C104" s="10"/>
      <c r="D104" s="152" t="s">
        <v>616</v>
      </c>
      <c r="E104" s="153"/>
      <c r="F104" s="153"/>
      <c r="G104" s="153"/>
      <c r="H104" s="153"/>
      <c r="I104" s="153"/>
      <c r="J104" s="154">
        <f>J198</f>
        <v>0</v>
      </c>
      <c r="K104" s="10"/>
      <c r="L104" s="15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7"/>
      <c r="D105" s="37"/>
      <c r="E105" s="37"/>
      <c r="F105" s="37"/>
      <c r="G105" s="37"/>
      <c r="H105" s="37"/>
      <c r="I105" s="37"/>
      <c r="J105" s="37"/>
      <c r="K105" s="37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59"/>
      <c r="C106" s="60"/>
      <c r="D106" s="60"/>
      <c r="E106" s="60"/>
      <c r="F106" s="60"/>
      <c r="G106" s="60"/>
      <c r="H106" s="60"/>
      <c r="I106" s="60"/>
      <c r="J106" s="60"/>
      <c r="K106" s="60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1"/>
      <c r="C110" s="62"/>
      <c r="D110" s="62"/>
      <c r="E110" s="62"/>
      <c r="F110" s="62"/>
      <c r="G110" s="62"/>
      <c r="H110" s="62"/>
      <c r="I110" s="62"/>
      <c r="J110" s="62"/>
      <c r="K110" s="62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125</v>
      </c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7"/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7"/>
      <c r="D114" s="37"/>
      <c r="E114" s="128" t="str">
        <f>E7</f>
        <v>Vedlejší polní cesta HC2BC v k.ú. Štítary u Krásné</v>
      </c>
      <c r="F114" s="31"/>
      <c r="G114" s="31"/>
      <c r="H114" s="31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1" customFormat="1" ht="12" customHeight="1">
      <c r="B115" s="21"/>
      <c r="C115" s="31" t="s">
        <v>108</v>
      </c>
      <c r="L115" s="21"/>
    </row>
    <row r="116" s="2" customFormat="1" ht="16.5" customHeight="1">
      <c r="A116" s="37"/>
      <c r="B116" s="38"/>
      <c r="C116" s="37"/>
      <c r="D116" s="37"/>
      <c r="E116" s="128" t="s">
        <v>109</v>
      </c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110</v>
      </c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7"/>
      <c r="D118" s="37"/>
      <c r="E118" s="66" t="str">
        <f>E11</f>
        <v>VRN - VEDLEJŠÍ ROZPOČTOVÉ NÁKLADY</v>
      </c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7"/>
      <c r="E120" s="37"/>
      <c r="F120" s="26" t="str">
        <f>F14</f>
        <v>Šťítary u Krásné</v>
      </c>
      <c r="G120" s="37"/>
      <c r="H120" s="37"/>
      <c r="I120" s="31" t="s">
        <v>22</v>
      </c>
      <c r="J120" s="68" t="str">
        <f>IF(J14="","",J14)</f>
        <v>7. 2. 2023</v>
      </c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7"/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25.65" customHeight="1">
      <c r="A122" s="37"/>
      <c r="B122" s="38"/>
      <c r="C122" s="31" t="s">
        <v>24</v>
      </c>
      <c r="D122" s="37"/>
      <c r="E122" s="37"/>
      <c r="F122" s="26" t="str">
        <f>E17</f>
        <v>ČR - Státní pozemkový úřad</v>
      </c>
      <c r="G122" s="37"/>
      <c r="H122" s="37"/>
      <c r="I122" s="31" t="s">
        <v>32</v>
      </c>
      <c r="J122" s="35" t="str">
        <f>E23</f>
        <v>GEOREAL spol. s r.o.</v>
      </c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30</v>
      </c>
      <c r="D123" s="37"/>
      <c r="E123" s="37"/>
      <c r="F123" s="26" t="str">
        <f>IF(E20="","",E20)</f>
        <v>Vyplň údaj</v>
      </c>
      <c r="G123" s="37"/>
      <c r="H123" s="37"/>
      <c r="I123" s="31" t="s">
        <v>37</v>
      </c>
      <c r="J123" s="35" t="str">
        <f>E26</f>
        <v>DRS stavební s.r.o.</v>
      </c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7"/>
      <c r="D124" s="37"/>
      <c r="E124" s="37"/>
      <c r="F124" s="37"/>
      <c r="G124" s="37"/>
      <c r="H124" s="37"/>
      <c r="I124" s="37"/>
      <c r="J124" s="37"/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55"/>
      <c r="B125" s="156"/>
      <c r="C125" s="157" t="s">
        <v>126</v>
      </c>
      <c r="D125" s="158" t="s">
        <v>68</v>
      </c>
      <c r="E125" s="158" t="s">
        <v>64</v>
      </c>
      <c r="F125" s="158" t="s">
        <v>65</v>
      </c>
      <c r="G125" s="158" t="s">
        <v>127</v>
      </c>
      <c r="H125" s="158" t="s">
        <v>128</v>
      </c>
      <c r="I125" s="158" t="s">
        <v>129</v>
      </c>
      <c r="J125" s="158" t="s">
        <v>116</v>
      </c>
      <c r="K125" s="159" t="s">
        <v>130</v>
      </c>
      <c r="L125" s="160"/>
      <c r="M125" s="85" t="s">
        <v>1</v>
      </c>
      <c r="N125" s="86" t="s">
        <v>47</v>
      </c>
      <c r="O125" s="86" t="s">
        <v>131</v>
      </c>
      <c r="P125" s="86" t="s">
        <v>132</v>
      </c>
      <c r="Q125" s="86" t="s">
        <v>133</v>
      </c>
      <c r="R125" s="86" t="s">
        <v>134</v>
      </c>
      <c r="S125" s="86" t="s">
        <v>135</v>
      </c>
      <c r="T125" s="87" t="s">
        <v>136</v>
      </c>
      <c r="U125" s="155"/>
      <c r="V125" s="155"/>
      <c r="W125" s="155"/>
      <c r="X125" s="155"/>
      <c r="Y125" s="155"/>
      <c r="Z125" s="155"/>
      <c r="AA125" s="155"/>
      <c r="AB125" s="155"/>
      <c r="AC125" s="155"/>
      <c r="AD125" s="155"/>
      <c r="AE125" s="155"/>
    </row>
    <row r="126" s="2" customFormat="1" ht="22.8" customHeight="1">
      <c r="A126" s="37"/>
      <c r="B126" s="38"/>
      <c r="C126" s="92" t="s">
        <v>137</v>
      </c>
      <c r="D126" s="37"/>
      <c r="E126" s="37"/>
      <c r="F126" s="37"/>
      <c r="G126" s="37"/>
      <c r="H126" s="37"/>
      <c r="I126" s="37"/>
      <c r="J126" s="161">
        <f>BK126</f>
        <v>0</v>
      </c>
      <c r="K126" s="37"/>
      <c r="L126" s="38"/>
      <c r="M126" s="88"/>
      <c r="N126" s="72"/>
      <c r="O126" s="89"/>
      <c r="P126" s="162">
        <f>P127</f>
        <v>0</v>
      </c>
      <c r="Q126" s="89"/>
      <c r="R126" s="162">
        <f>R127</f>
        <v>0</v>
      </c>
      <c r="S126" s="89"/>
      <c r="T126" s="163">
        <f>T127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8" t="s">
        <v>82</v>
      </c>
      <c r="AU126" s="18" t="s">
        <v>118</v>
      </c>
      <c r="BK126" s="164">
        <f>BK127</f>
        <v>0</v>
      </c>
    </row>
    <row r="127" s="12" customFormat="1" ht="25.92" customHeight="1">
      <c r="A127" s="12"/>
      <c r="B127" s="165"/>
      <c r="C127" s="12"/>
      <c r="D127" s="166" t="s">
        <v>82</v>
      </c>
      <c r="E127" s="167" t="s">
        <v>104</v>
      </c>
      <c r="F127" s="167" t="s">
        <v>617</v>
      </c>
      <c r="G127" s="12"/>
      <c r="H127" s="12"/>
      <c r="I127" s="168"/>
      <c r="J127" s="169">
        <f>BK127</f>
        <v>0</v>
      </c>
      <c r="K127" s="12"/>
      <c r="L127" s="165"/>
      <c r="M127" s="170"/>
      <c r="N127" s="171"/>
      <c r="O127" s="171"/>
      <c r="P127" s="172">
        <f>P128+P163+P170+P191+P198</f>
        <v>0</v>
      </c>
      <c r="Q127" s="171"/>
      <c r="R127" s="172">
        <f>R128+R163+R170+R191+R198</f>
        <v>0</v>
      </c>
      <c r="S127" s="171"/>
      <c r="T127" s="173">
        <f>T128+T163+T170+T191+T198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6" t="s">
        <v>171</v>
      </c>
      <c r="AT127" s="174" t="s">
        <v>82</v>
      </c>
      <c r="AU127" s="174" t="s">
        <v>83</v>
      </c>
      <c r="AY127" s="166" t="s">
        <v>140</v>
      </c>
      <c r="BK127" s="175">
        <f>BK128+BK163+BK170+BK191+BK198</f>
        <v>0</v>
      </c>
    </row>
    <row r="128" s="12" customFormat="1" ht="22.8" customHeight="1">
      <c r="A128" s="12"/>
      <c r="B128" s="165"/>
      <c r="C128" s="12"/>
      <c r="D128" s="166" t="s">
        <v>82</v>
      </c>
      <c r="E128" s="176" t="s">
        <v>618</v>
      </c>
      <c r="F128" s="176" t="s">
        <v>619</v>
      </c>
      <c r="G128" s="12"/>
      <c r="H128" s="12"/>
      <c r="I128" s="168"/>
      <c r="J128" s="177">
        <f>BK128</f>
        <v>0</v>
      </c>
      <c r="K128" s="12"/>
      <c r="L128" s="165"/>
      <c r="M128" s="170"/>
      <c r="N128" s="171"/>
      <c r="O128" s="171"/>
      <c r="P128" s="172">
        <f>SUM(P129:P162)</f>
        <v>0</v>
      </c>
      <c r="Q128" s="171"/>
      <c r="R128" s="172">
        <f>SUM(R129:R162)</f>
        <v>0</v>
      </c>
      <c r="S128" s="171"/>
      <c r="T128" s="173">
        <f>SUM(T129:T162)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66" t="s">
        <v>171</v>
      </c>
      <c r="AT128" s="174" t="s">
        <v>82</v>
      </c>
      <c r="AU128" s="174" t="s">
        <v>90</v>
      </c>
      <c r="AY128" s="166" t="s">
        <v>140</v>
      </c>
      <c r="BK128" s="175">
        <f>SUM(BK129:BK162)</f>
        <v>0</v>
      </c>
    </row>
    <row r="129" s="2" customFormat="1" ht="16.5" customHeight="1">
      <c r="A129" s="37"/>
      <c r="B129" s="178"/>
      <c r="C129" s="179" t="s">
        <v>90</v>
      </c>
      <c r="D129" s="179" t="s">
        <v>142</v>
      </c>
      <c r="E129" s="180" t="s">
        <v>620</v>
      </c>
      <c r="F129" s="181" t="s">
        <v>621</v>
      </c>
      <c r="G129" s="182" t="s">
        <v>622</v>
      </c>
      <c r="H129" s="183">
        <v>1</v>
      </c>
      <c r="I129" s="184"/>
      <c r="J129" s="185">
        <f>ROUND(I129*H129,2)</f>
        <v>0</v>
      </c>
      <c r="K129" s="181" t="s">
        <v>146</v>
      </c>
      <c r="L129" s="38"/>
      <c r="M129" s="186" t="s">
        <v>1</v>
      </c>
      <c r="N129" s="187" t="s">
        <v>48</v>
      </c>
      <c r="O129" s="76"/>
      <c r="P129" s="188">
        <f>O129*H129</f>
        <v>0</v>
      </c>
      <c r="Q129" s="188">
        <v>0</v>
      </c>
      <c r="R129" s="188">
        <f>Q129*H129</f>
        <v>0</v>
      </c>
      <c r="S129" s="188">
        <v>0</v>
      </c>
      <c r="T129" s="189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90" t="s">
        <v>623</v>
      </c>
      <c r="AT129" s="190" t="s">
        <v>142</v>
      </c>
      <c r="AU129" s="190" t="s">
        <v>92</v>
      </c>
      <c r="AY129" s="18" t="s">
        <v>140</v>
      </c>
      <c r="BE129" s="191">
        <f>IF(N129="základní",J129,0)</f>
        <v>0</v>
      </c>
      <c r="BF129" s="191">
        <f>IF(N129="snížená",J129,0)</f>
        <v>0</v>
      </c>
      <c r="BG129" s="191">
        <f>IF(N129="zákl. přenesená",J129,0)</f>
        <v>0</v>
      </c>
      <c r="BH129" s="191">
        <f>IF(N129="sníž. přenesená",J129,0)</f>
        <v>0</v>
      </c>
      <c r="BI129" s="191">
        <f>IF(N129="nulová",J129,0)</f>
        <v>0</v>
      </c>
      <c r="BJ129" s="18" t="s">
        <v>90</v>
      </c>
      <c r="BK129" s="191">
        <f>ROUND(I129*H129,2)</f>
        <v>0</v>
      </c>
      <c r="BL129" s="18" t="s">
        <v>623</v>
      </c>
      <c r="BM129" s="190" t="s">
        <v>624</v>
      </c>
    </row>
    <row r="130" s="2" customFormat="1">
      <c r="A130" s="37"/>
      <c r="B130" s="38"/>
      <c r="C130" s="37"/>
      <c r="D130" s="192" t="s">
        <v>149</v>
      </c>
      <c r="E130" s="37"/>
      <c r="F130" s="193" t="s">
        <v>621</v>
      </c>
      <c r="G130" s="37"/>
      <c r="H130" s="37"/>
      <c r="I130" s="194"/>
      <c r="J130" s="37"/>
      <c r="K130" s="37"/>
      <c r="L130" s="38"/>
      <c r="M130" s="195"/>
      <c r="N130" s="196"/>
      <c r="O130" s="76"/>
      <c r="P130" s="76"/>
      <c r="Q130" s="76"/>
      <c r="R130" s="76"/>
      <c r="S130" s="76"/>
      <c r="T130" s="7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8" t="s">
        <v>149</v>
      </c>
      <c r="AU130" s="18" t="s">
        <v>92</v>
      </c>
    </row>
    <row r="131" s="2" customFormat="1">
      <c r="A131" s="37"/>
      <c r="B131" s="38"/>
      <c r="C131" s="37"/>
      <c r="D131" s="192" t="s">
        <v>625</v>
      </c>
      <c r="E131" s="37"/>
      <c r="F131" s="233" t="s">
        <v>626</v>
      </c>
      <c r="G131" s="37"/>
      <c r="H131" s="37"/>
      <c r="I131" s="194"/>
      <c r="J131" s="37"/>
      <c r="K131" s="37"/>
      <c r="L131" s="38"/>
      <c r="M131" s="195"/>
      <c r="N131" s="196"/>
      <c r="O131" s="76"/>
      <c r="P131" s="76"/>
      <c r="Q131" s="76"/>
      <c r="R131" s="76"/>
      <c r="S131" s="76"/>
      <c r="T131" s="7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8" t="s">
        <v>625</v>
      </c>
      <c r="AU131" s="18" t="s">
        <v>92</v>
      </c>
    </row>
    <row r="132" s="2" customFormat="1" ht="16.5" customHeight="1">
      <c r="A132" s="37"/>
      <c r="B132" s="178"/>
      <c r="C132" s="179" t="s">
        <v>92</v>
      </c>
      <c r="D132" s="179" t="s">
        <v>142</v>
      </c>
      <c r="E132" s="180" t="s">
        <v>627</v>
      </c>
      <c r="F132" s="181" t="s">
        <v>628</v>
      </c>
      <c r="G132" s="182" t="s">
        <v>622</v>
      </c>
      <c r="H132" s="183">
        <v>1</v>
      </c>
      <c r="I132" s="184"/>
      <c r="J132" s="185">
        <f>ROUND(I132*H132,2)</f>
        <v>0</v>
      </c>
      <c r="K132" s="181" t="s">
        <v>146</v>
      </c>
      <c r="L132" s="38"/>
      <c r="M132" s="186" t="s">
        <v>1</v>
      </c>
      <c r="N132" s="187" t="s">
        <v>48</v>
      </c>
      <c r="O132" s="76"/>
      <c r="P132" s="188">
        <f>O132*H132</f>
        <v>0</v>
      </c>
      <c r="Q132" s="188">
        <v>0</v>
      </c>
      <c r="R132" s="188">
        <f>Q132*H132</f>
        <v>0</v>
      </c>
      <c r="S132" s="188">
        <v>0</v>
      </c>
      <c r="T132" s="18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90" t="s">
        <v>623</v>
      </c>
      <c r="AT132" s="190" t="s">
        <v>142</v>
      </c>
      <c r="AU132" s="190" t="s">
        <v>92</v>
      </c>
      <c r="AY132" s="18" t="s">
        <v>140</v>
      </c>
      <c r="BE132" s="191">
        <f>IF(N132="základní",J132,0)</f>
        <v>0</v>
      </c>
      <c r="BF132" s="191">
        <f>IF(N132="snížená",J132,0)</f>
        <v>0</v>
      </c>
      <c r="BG132" s="191">
        <f>IF(N132="zákl. přenesená",J132,0)</f>
        <v>0</v>
      </c>
      <c r="BH132" s="191">
        <f>IF(N132="sníž. přenesená",J132,0)</f>
        <v>0</v>
      </c>
      <c r="BI132" s="191">
        <f>IF(N132="nulová",J132,0)</f>
        <v>0</v>
      </c>
      <c r="BJ132" s="18" t="s">
        <v>90</v>
      </c>
      <c r="BK132" s="191">
        <f>ROUND(I132*H132,2)</f>
        <v>0</v>
      </c>
      <c r="BL132" s="18" t="s">
        <v>623</v>
      </c>
      <c r="BM132" s="190" t="s">
        <v>629</v>
      </c>
    </row>
    <row r="133" s="2" customFormat="1">
      <c r="A133" s="37"/>
      <c r="B133" s="38"/>
      <c r="C133" s="37"/>
      <c r="D133" s="192" t="s">
        <v>149</v>
      </c>
      <c r="E133" s="37"/>
      <c r="F133" s="193" t="s">
        <v>628</v>
      </c>
      <c r="G133" s="37"/>
      <c r="H133" s="37"/>
      <c r="I133" s="194"/>
      <c r="J133" s="37"/>
      <c r="K133" s="37"/>
      <c r="L133" s="38"/>
      <c r="M133" s="195"/>
      <c r="N133" s="196"/>
      <c r="O133" s="76"/>
      <c r="P133" s="76"/>
      <c r="Q133" s="76"/>
      <c r="R133" s="76"/>
      <c r="S133" s="76"/>
      <c r="T133" s="7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8" t="s">
        <v>149</v>
      </c>
      <c r="AU133" s="18" t="s">
        <v>92</v>
      </c>
    </row>
    <row r="134" s="14" customFormat="1">
      <c r="A134" s="14"/>
      <c r="B134" s="204"/>
      <c r="C134" s="14"/>
      <c r="D134" s="192" t="s">
        <v>150</v>
      </c>
      <c r="E134" s="205" t="s">
        <v>1</v>
      </c>
      <c r="F134" s="206" t="s">
        <v>90</v>
      </c>
      <c r="G134" s="14"/>
      <c r="H134" s="207">
        <v>1</v>
      </c>
      <c r="I134" s="208"/>
      <c r="J134" s="14"/>
      <c r="K134" s="14"/>
      <c r="L134" s="204"/>
      <c r="M134" s="209"/>
      <c r="N134" s="210"/>
      <c r="O134" s="210"/>
      <c r="P134" s="210"/>
      <c r="Q134" s="210"/>
      <c r="R134" s="210"/>
      <c r="S134" s="210"/>
      <c r="T134" s="21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05" t="s">
        <v>150</v>
      </c>
      <c r="AU134" s="205" t="s">
        <v>92</v>
      </c>
      <c r="AV134" s="14" t="s">
        <v>92</v>
      </c>
      <c r="AW134" s="14" t="s">
        <v>36</v>
      </c>
      <c r="AX134" s="14" t="s">
        <v>90</v>
      </c>
      <c r="AY134" s="205" t="s">
        <v>140</v>
      </c>
    </row>
    <row r="135" s="2" customFormat="1" ht="16.5" customHeight="1">
      <c r="A135" s="37"/>
      <c r="B135" s="178"/>
      <c r="C135" s="179" t="s">
        <v>158</v>
      </c>
      <c r="D135" s="179" t="s">
        <v>142</v>
      </c>
      <c r="E135" s="180" t="s">
        <v>630</v>
      </c>
      <c r="F135" s="181" t="s">
        <v>631</v>
      </c>
      <c r="G135" s="182" t="s">
        <v>622</v>
      </c>
      <c r="H135" s="183">
        <v>1</v>
      </c>
      <c r="I135" s="184"/>
      <c r="J135" s="185">
        <f>ROUND(I135*H135,2)</f>
        <v>0</v>
      </c>
      <c r="K135" s="181" t="s">
        <v>146</v>
      </c>
      <c r="L135" s="38"/>
      <c r="M135" s="186" t="s">
        <v>1</v>
      </c>
      <c r="N135" s="187" t="s">
        <v>48</v>
      </c>
      <c r="O135" s="76"/>
      <c r="P135" s="188">
        <f>O135*H135</f>
        <v>0</v>
      </c>
      <c r="Q135" s="188">
        <v>0</v>
      </c>
      <c r="R135" s="188">
        <f>Q135*H135</f>
        <v>0</v>
      </c>
      <c r="S135" s="188">
        <v>0</v>
      </c>
      <c r="T135" s="18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90" t="s">
        <v>623</v>
      </c>
      <c r="AT135" s="190" t="s">
        <v>142</v>
      </c>
      <c r="AU135" s="190" t="s">
        <v>92</v>
      </c>
      <c r="AY135" s="18" t="s">
        <v>140</v>
      </c>
      <c r="BE135" s="191">
        <f>IF(N135="základní",J135,0)</f>
        <v>0</v>
      </c>
      <c r="BF135" s="191">
        <f>IF(N135="snížená",J135,0)</f>
        <v>0</v>
      </c>
      <c r="BG135" s="191">
        <f>IF(N135="zákl. přenesená",J135,0)</f>
        <v>0</v>
      </c>
      <c r="BH135" s="191">
        <f>IF(N135="sníž. přenesená",J135,0)</f>
        <v>0</v>
      </c>
      <c r="BI135" s="191">
        <f>IF(N135="nulová",J135,0)</f>
        <v>0</v>
      </c>
      <c r="BJ135" s="18" t="s">
        <v>90</v>
      </c>
      <c r="BK135" s="191">
        <f>ROUND(I135*H135,2)</f>
        <v>0</v>
      </c>
      <c r="BL135" s="18" t="s">
        <v>623</v>
      </c>
      <c r="BM135" s="190" t="s">
        <v>632</v>
      </c>
    </row>
    <row r="136" s="2" customFormat="1">
      <c r="A136" s="37"/>
      <c r="B136" s="38"/>
      <c r="C136" s="37"/>
      <c r="D136" s="192" t="s">
        <v>149</v>
      </c>
      <c r="E136" s="37"/>
      <c r="F136" s="193" t="s">
        <v>631</v>
      </c>
      <c r="G136" s="37"/>
      <c r="H136" s="37"/>
      <c r="I136" s="194"/>
      <c r="J136" s="37"/>
      <c r="K136" s="37"/>
      <c r="L136" s="38"/>
      <c r="M136" s="195"/>
      <c r="N136" s="196"/>
      <c r="O136" s="76"/>
      <c r="P136" s="76"/>
      <c r="Q136" s="76"/>
      <c r="R136" s="76"/>
      <c r="S136" s="76"/>
      <c r="T136" s="7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8" t="s">
        <v>149</v>
      </c>
      <c r="AU136" s="18" t="s">
        <v>92</v>
      </c>
    </row>
    <row r="137" s="2" customFormat="1">
      <c r="A137" s="37"/>
      <c r="B137" s="38"/>
      <c r="C137" s="37"/>
      <c r="D137" s="192" t="s">
        <v>625</v>
      </c>
      <c r="E137" s="37"/>
      <c r="F137" s="233" t="s">
        <v>633</v>
      </c>
      <c r="G137" s="37"/>
      <c r="H137" s="37"/>
      <c r="I137" s="194"/>
      <c r="J137" s="37"/>
      <c r="K137" s="37"/>
      <c r="L137" s="38"/>
      <c r="M137" s="195"/>
      <c r="N137" s="196"/>
      <c r="O137" s="76"/>
      <c r="P137" s="76"/>
      <c r="Q137" s="76"/>
      <c r="R137" s="76"/>
      <c r="S137" s="76"/>
      <c r="T137" s="7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8" t="s">
        <v>625</v>
      </c>
      <c r="AU137" s="18" t="s">
        <v>92</v>
      </c>
    </row>
    <row r="138" s="14" customFormat="1">
      <c r="A138" s="14"/>
      <c r="B138" s="204"/>
      <c r="C138" s="14"/>
      <c r="D138" s="192" t="s">
        <v>150</v>
      </c>
      <c r="E138" s="205" t="s">
        <v>1</v>
      </c>
      <c r="F138" s="206" t="s">
        <v>90</v>
      </c>
      <c r="G138" s="14"/>
      <c r="H138" s="207">
        <v>1</v>
      </c>
      <c r="I138" s="208"/>
      <c r="J138" s="14"/>
      <c r="K138" s="14"/>
      <c r="L138" s="204"/>
      <c r="M138" s="209"/>
      <c r="N138" s="210"/>
      <c r="O138" s="210"/>
      <c r="P138" s="210"/>
      <c r="Q138" s="210"/>
      <c r="R138" s="210"/>
      <c r="S138" s="210"/>
      <c r="T138" s="21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05" t="s">
        <v>150</v>
      </c>
      <c r="AU138" s="205" t="s">
        <v>92</v>
      </c>
      <c r="AV138" s="14" t="s">
        <v>92</v>
      </c>
      <c r="AW138" s="14" t="s">
        <v>36</v>
      </c>
      <c r="AX138" s="14" t="s">
        <v>90</v>
      </c>
      <c r="AY138" s="205" t="s">
        <v>140</v>
      </c>
    </row>
    <row r="139" s="2" customFormat="1" ht="16.5" customHeight="1">
      <c r="A139" s="37"/>
      <c r="B139" s="178"/>
      <c r="C139" s="179" t="s">
        <v>147</v>
      </c>
      <c r="D139" s="179" t="s">
        <v>142</v>
      </c>
      <c r="E139" s="180" t="s">
        <v>634</v>
      </c>
      <c r="F139" s="181" t="s">
        <v>635</v>
      </c>
      <c r="G139" s="182" t="s">
        <v>622</v>
      </c>
      <c r="H139" s="183">
        <v>1</v>
      </c>
      <c r="I139" s="184"/>
      <c r="J139" s="185">
        <f>ROUND(I139*H139,2)</f>
        <v>0</v>
      </c>
      <c r="K139" s="181" t="s">
        <v>146</v>
      </c>
      <c r="L139" s="38"/>
      <c r="M139" s="186" t="s">
        <v>1</v>
      </c>
      <c r="N139" s="187" t="s">
        <v>48</v>
      </c>
      <c r="O139" s="76"/>
      <c r="P139" s="188">
        <f>O139*H139</f>
        <v>0</v>
      </c>
      <c r="Q139" s="188">
        <v>0</v>
      </c>
      <c r="R139" s="188">
        <f>Q139*H139</f>
        <v>0</v>
      </c>
      <c r="S139" s="188">
        <v>0</v>
      </c>
      <c r="T139" s="18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90" t="s">
        <v>623</v>
      </c>
      <c r="AT139" s="190" t="s">
        <v>142</v>
      </c>
      <c r="AU139" s="190" t="s">
        <v>92</v>
      </c>
      <c r="AY139" s="18" t="s">
        <v>140</v>
      </c>
      <c r="BE139" s="191">
        <f>IF(N139="základní",J139,0)</f>
        <v>0</v>
      </c>
      <c r="BF139" s="191">
        <f>IF(N139="snížená",J139,0)</f>
        <v>0</v>
      </c>
      <c r="BG139" s="191">
        <f>IF(N139="zákl. přenesená",J139,0)</f>
        <v>0</v>
      </c>
      <c r="BH139" s="191">
        <f>IF(N139="sníž. přenesená",J139,0)</f>
        <v>0</v>
      </c>
      <c r="BI139" s="191">
        <f>IF(N139="nulová",J139,0)</f>
        <v>0</v>
      </c>
      <c r="BJ139" s="18" t="s">
        <v>90</v>
      </c>
      <c r="BK139" s="191">
        <f>ROUND(I139*H139,2)</f>
        <v>0</v>
      </c>
      <c r="BL139" s="18" t="s">
        <v>623</v>
      </c>
      <c r="BM139" s="190" t="s">
        <v>636</v>
      </c>
    </row>
    <row r="140" s="2" customFormat="1">
      <c r="A140" s="37"/>
      <c r="B140" s="38"/>
      <c r="C140" s="37"/>
      <c r="D140" s="192" t="s">
        <v>149</v>
      </c>
      <c r="E140" s="37"/>
      <c r="F140" s="193" t="s">
        <v>635</v>
      </c>
      <c r="G140" s="37"/>
      <c r="H140" s="37"/>
      <c r="I140" s="194"/>
      <c r="J140" s="37"/>
      <c r="K140" s="37"/>
      <c r="L140" s="38"/>
      <c r="M140" s="195"/>
      <c r="N140" s="196"/>
      <c r="O140" s="76"/>
      <c r="P140" s="76"/>
      <c r="Q140" s="76"/>
      <c r="R140" s="76"/>
      <c r="S140" s="76"/>
      <c r="T140" s="7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8" t="s">
        <v>149</v>
      </c>
      <c r="AU140" s="18" t="s">
        <v>92</v>
      </c>
    </row>
    <row r="141" s="2" customFormat="1">
      <c r="A141" s="37"/>
      <c r="B141" s="38"/>
      <c r="C141" s="37"/>
      <c r="D141" s="192" t="s">
        <v>625</v>
      </c>
      <c r="E141" s="37"/>
      <c r="F141" s="233" t="s">
        <v>637</v>
      </c>
      <c r="G141" s="37"/>
      <c r="H141" s="37"/>
      <c r="I141" s="194"/>
      <c r="J141" s="37"/>
      <c r="K141" s="37"/>
      <c r="L141" s="38"/>
      <c r="M141" s="195"/>
      <c r="N141" s="196"/>
      <c r="O141" s="76"/>
      <c r="P141" s="76"/>
      <c r="Q141" s="76"/>
      <c r="R141" s="76"/>
      <c r="S141" s="76"/>
      <c r="T141" s="7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8" t="s">
        <v>625</v>
      </c>
      <c r="AU141" s="18" t="s">
        <v>92</v>
      </c>
    </row>
    <row r="142" s="14" customFormat="1">
      <c r="A142" s="14"/>
      <c r="B142" s="204"/>
      <c r="C142" s="14"/>
      <c r="D142" s="192" t="s">
        <v>150</v>
      </c>
      <c r="E142" s="205" t="s">
        <v>1</v>
      </c>
      <c r="F142" s="206" t="s">
        <v>638</v>
      </c>
      <c r="G142" s="14"/>
      <c r="H142" s="207">
        <v>1</v>
      </c>
      <c r="I142" s="208"/>
      <c r="J142" s="14"/>
      <c r="K142" s="14"/>
      <c r="L142" s="204"/>
      <c r="M142" s="209"/>
      <c r="N142" s="210"/>
      <c r="O142" s="210"/>
      <c r="P142" s="210"/>
      <c r="Q142" s="210"/>
      <c r="R142" s="210"/>
      <c r="S142" s="210"/>
      <c r="T142" s="21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05" t="s">
        <v>150</v>
      </c>
      <c r="AU142" s="205" t="s">
        <v>92</v>
      </c>
      <c r="AV142" s="14" t="s">
        <v>92</v>
      </c>
      <c r="AW142" s="14" t="s">
        <v>36</v>
      </c>
      <c r="AX142" s="14" t="s">
        <v>83</v>
      </c>
      <c r="AY142" s="205" t="s">
        <v>140</v>
      </c>
    </row>
    <row r="143" s="15" customFormat="1">
      <c r="A143" s="15"/>
      <c r="B143" s="212"/>
      <c r="C143" s="15"/>
      <c r="D143" s="192" t="s">
        <v>150</v>
      </c>
      <c r="E143" s="213" t="s">
        <v>1</v>
      </c>
      <c r="F143" s="214" t="s">
        <v>153</v>
      </c>
      <c r="G143" s="15"/>
      <c r="H143" s="215">
        <v>1</v>
      </c>
      <c r="I143" s="216"/>
      <c r="J143" s="15"/>
      <c r="K143" s="15"/>
      <c r="L143" s="212"/>
      <c r="M143" s="217"/>
      <c r="N143" s="218"/>
      <c r="O143" s="218"/>
      <c r="P143" s="218"/>
      <c r="Q143" s="218"/>
      <c r="R143" s="218"/>
      <c r="S143" s="218"/>
      <c r="T143" s="219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13" t="s">
        <v>150</v>
      </c>
      <c r="AU143" s="213" t="s">
        <v>92</v>
      </c>
      <c r="AV143" s="15" t="s">
        <v>147</v>
      </c>
      <c r="AW143" s="15" t="s">
        <v>36</v>
      </c>
      <c r="AX143" s="15" t="s">
        <v>90</v>
      </c>
      <c r="AY143" s="213" t="s">
        <v>140</v>
      </c>
    </row>
    <row r="144" s="2" customFormat="1" ht="16.5" customHeight="1">
      <c r="A144" s="37"/>
      <c r="B144" s="178"/>
      <c r="C144" s="179" t="s">
        <v>171</v>
      </c>
      <c r="D144" s="179" t="s">
        <v>142</v>
      </c>
      <c r="E144" s="180" t="s">
        <v>639</v>
      </c>
      <c r="F144" s="181" t="s">
        <v>640</v>
      </c>
      <c r="G144" s="182" t="s">
        <v>622</v>
      </c>
      <c r="H144" s="183">
        <v>1</v>
      </c>
      <c r="I144" s="184"/>
      <c r="J144" s="185">
        <f>ROUND(I144*H144,2)</f>
        <v>0</v>
      </c>
      <c r="K144" s="181" t="s">
        <v>146</v>
      </c>
      <c r="L144" s="38"/>
      <c r="M144" s="186" t="s">
        <v>1</v>
      </c>
      <c r="N144" s="187" t="s">
        <v>48</v>
      </c>
      <c r="O144" s="76"/>
      <c r="P144" s="188">
        <f>O144*H144</f>
        <v>0</v>
      </c>
      <c r="Q144" s="188">
        <v>0</v>
      </c>
      <c r="R144" s="188">
        <f>Q144*H144</f>
        <v>0</v>
      </c>
      <c r="S144" s="188">
        <v>0</v>
      </c>
      <c r="T144" s="18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90" t="s">
        <v>623</v>
      </c>
      <c r="AT144" s="190" t="s">
        <v>142</v>
      </c>
      <c r="AU144" s="190" t="s">
        <v>92</v>
      </c>
      <c r="AY144" s="18" t="s">
        <v>140</v>
      </c>
      <c r="BE144" s="191">
        <f>IF(N144="základní",J144,0)</f>
        <v>0</v>
      </c>
      <c r="BF144" s="191">
        <f>IF(N144="snížená",J144,0)</f>
        <v>0</v>
      </c>
      <c r="BG144" s="191">
        <f>IF(N144="zákl. přenesená",J144,0)</f>
        <v>0</v>
      </c>
      <c r="BH144" s="191">
        <f>IF(N144="sníž. přenesená",J144,0)</f>
        <v>0</v>
      </c>
      <c r="BI144" s="191">
        <f>IF(N144="nulová",J144,0)</f>
        <v>0</v>
      </c>
      <c r="BJ144" s="18" t="s">
        <v>90</v>
      </c>
      <c r="BK144" s="191">
        <f>ROUND(I144*H144,2)</f>
        <v>0</v>
      </c>
      <c r="BL144" s="18" t="s">
        <v>623</v>
      </c>
      <c r="BM144" s="190" t="s">
        <v>641</v>
      </c>
    </row>
    <row r="145" s="2" customFormat="1">
      <c r="A145" s="37"/>
      <c r="B145" s="38"/>
      <c r="C145" s="37"/>
      <c r="D145" s="192" t="s">
        <v>149</v>
      </c>
      <c r="E145" s="37"/>
      <c r="F145" s="193" t="s">
        <v>640</v>
      </c>
      <c r="G145" s="37"/>
      <c r="H145" s="37"/>
      <c r="I145" s="194"/>
      <c r="J145" s="37"/>
      <c r="K145" s="37"/>
      <c r="L145" s="38"/>
      <c r="M145" s="195"/>
      <c r="N145" s="196"/>
      <c r="O145" s="76"/>
      <c r="P145" s="76"/>
      <c r="Q145" s="76"/>
      <c r="R145" s="76"/>
      <c r="S145" s="76"/>
      <c r="T145" s="7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8" t="s">
        <v>149</v>
      </c>
      <c r="AU145" s="18" t="s">
        <v>92</v>
      </c>
    </row>
    <row r="146" s="2" customFormat="1">
      <c r="A146" s="37"/>
      <c r="B146" s="38"/>
      <c r="C146" s="37"/>
      <c r="D146" s="192" t="s">
        <v>625</v>
      </c>
      <c r="E146" s="37"/>
      <c r="F146" s="233" t="s">
        <v>642</v>
      </c>
      <c r="G146" s="37"/>
      <c r="H146" s="37"/>
      <c r="I146" s="194"/>
      <c r="J146" s="37"/>
      <c r="K146" s="37"/>
      <c r="L146" s="38"/>
      <c r="M146" s="195"/>
      <c r="N146" s="196"/>
      <c r="O146" s="76"/>
      <c r="P146" s="76"/>
      <c r="Q146" s="76"/>
      <c r="R146" s="76"/>
      <c r="S146" s="76"/>
      <c r="T146" s="7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8" t="s">
        <v>625</v>
      </c>
      <c r="AU146" s="18" t="s">
        <v>92</v>
      </c>
    </row>
    <row r="147" s="2" customFormat="1" ht="16.5" customHeight="1">
      <c r="A147" s="37"/>
      <c r="B147" s="178"/>
      <c r="C147" s="179" t="s">
        <v>177</v>
      </c>
      <c r="D147" s="179" t="s">
        <v>142</v>
      </c>
      <c r="E147" s="180" t="s">
        <v>643</v>
      </c>
      <c r="F147" s="181" t="s">
        <v>644</v>
      </c>
      <c r="G147" s="182" t="s">
        <v>622</v>
      </c>
      <c r="H147" s="183">
        <v>1</v>
      </c>
      <c r="I147" s="184"/>
      <c r="J147" s="185">
        <f>ROUND(I147*H147,2)</f>
        <v>0</v>
      </c>
      <c r="K147" s="181" t="s">
        <v>146</v>
      </c>
      <c r="L147" s="38"/>
      <c r="M147" s="186" t="s">
        <v>1</v>
      </c>
      <c r="N147" s="187" t="s">
        <v>48</v>
      </c>
      <c r="O147" s="76"/>
      <c r="P147" s="188">
        <f>O147*H147</f>
        <v>0</v>
      </c>
      <c r="Q147" s="188">
        <v>0</v>
      </c>
      <c r="R147" s="188">
        <f>Q147*H147</f>
        <v>0</v>
      </c>
      <c r="S147" s="188">
        <v>0</v>
      </c>
      <c r="T147" s="18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90" t="s">
        <v>623</v>
      </c>
      <c r="AT147" s="190" t="s">
        <v>142</v>
      </c>
      <c r="AU147" s="190" t="s">
        <v>92</v>
      </c>
      <c r="AY147" s="18" t="s">
        <v>140</v>
      </c>
      <c r="BE147" s="191">
        <f>IF(N147="základní",J147,0)</f>
        <v>0</v>
      </c>
      <c r="BF147" s="191">
        <f>IF(N147="snížená",J147,0)</f>
        <v>0</v>
      </c>
      <c r="BG147" s="191">
        <f>IF(N147="zákl. přenesená",J147,0)</f>
        <v>0</v>
      </c>
      <c r="BH147" s="191">
        <f>IF(N147="sníž. přenesená",J147,0)</f>
        <v>0</v>
      </c>
      <c r="BI147" s="191">
        <f>IF(N147="nulová",J147,0)</f>
        <v>0</v>
      </c>
      <c r="BJ147" s="18" t="s">
        <v>90</v>
      </c>
      <c r="BK147" s="191">
        <f>ROUND(I147*H147,2)</f>
        <v>0</v>
      </c>
      <c r="BL147" s="18" t="s">
        <v>623</v>
      </c>
      <c r="BM147" s="190" t="s">
        <v>645</v>
      </c>
    </row>
    <row r="148" s="2" customFormat="1">
      <c r="A148" s="37"/>
      <c r="B148" s="38"/>
      <c r="C148" s="37"/>
      <c r="D148" s="192" t="s">
        <v>149</v>
      </c>
      <c r="E148" s="37"/>
      <c r="F148" s="193" t="s">
        <v>644</v>
      </c>
      <c r="G148" s="37"/>
      <c r="H148" s="37"/>
      <c r="I148" s="194"/>
      <c r="J148" s="37"/>
      <c r="K148" s="37"/>
      <c r="L148" s="38"/>
      <c r="M148" s="195"/>
      <c r="N148" s="196"/>
      <c r="O148" s="76"/>
      <c r="P148" s="76"/>
      <c r="Q148" s="76"/>
      <c r="R148" s="76"/>
      <c r="S148" s="76"/>
      <c r="T148" s="7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8" t="s">
        <v>149</v>
      </c>
      <c r="AU148" s="18" t="s">
        <v>92</v>
      </c>
    </row>
    <row r="149" s="2" customFormat="1">
      <c r="A149" s="37"/>
      <c r="B149" s="38"/>
      <c r="C149" s="37"/>
      <c r="D149" s="192" t="s">
        <v>625</v>
      </c>
      <c r="E149" s="37"/>
      <c r="F149" s="233" t="s">
        <v>646</v>
      </c>
      <c r="G149" s="37"/>
      <c r="H149" s="37"/>
      <c r="I149" s="194"/>
      <c r="J149" s="37"/>
      <c r="K149" s="37"/>
      <c r="L149" s="38"/>
      <c r="M149" s="195"/>
      <c r="N149" s="196"/>
      <c r="O149" s="76"/>
      <c r="P149" s="76"/>
      <c r="Q149" s="76"/>
      <c r="R149" s="76"/>
      <c r="S149" s="76"/>
      <c r="T149" s="7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8" t="s">
        <v>625</v>
      </c>
      <c r="AU149" s="18" t="s">
        <v>92</v>
      </c>
    </row>
    <row r="150" s="14" customFormat="1">
      <c r="A150" s="14"/>
      <c r="B150" s="204"/>
      <c r="C150" s="14"/>
      <c r="D150" s="192" t="s">
        <v>150</v>
      </c>
      <c r="E150" s="205" t="s">
        <v>1</v>
      </c>
      <c r="F150" s="206" t="s">
        <v>638</v>
      </c>
      <c r="G150" s="14"/>
      <c r="H150" s="207">
        <v>1</v>
      </c>
      <c r="I150" s="208"/>
      <c r="J150" s="14"/>
      <c r="K150" s="14"/>
      <c r="L150" s="204"/>
      <c r="M150" s="209"/>
      <c r="N150" s="210"/>
      <c r="O150" s="210"/>
      <c r="P150" s="210"/>
      <c r="Q150" s="210"/>
      <c r="R150" s="210"/>
      <c r="S150" s="210"/>
      <c r="T150" s="21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05" t="s">
        <v>150</v>
      </c>
      <c r="AU150" s="205" t="s">
        <v>92</v>
      </c>
      <c r="AV150" s="14" t="s">
        <v>92</v>
      </c>
      <c r="AW150" s="14" t="s">
        <v>36</v>
      </c>
      <c r="AX150" s="14" t="s">
        <v>83</v>
      </c>
      <c r="AY150" s="205" t="s">
        <v>140</v>
      </c>
    </row>
    <row r="151" s="15" customFormat="1">
      <c r="A151" s="15"/>
      <c r="B151" s="212"/>
      <c r="C151" s="15"/>
      <c r="D151" s="192" t="s">
        <v>150</v>
      </c>
      <c r="E151" s="213" t="s">
        <v>1</v>
      </c>
      <c r="F151" s="214" t="s">
        <v>153</v>
      </c>
      <c r="G151" s="15"/>
      <c r="H151" s="215">
        <v>1</v>
      </c>
      <c r="I151" s="216"/>
      <c r="J151" s="15"/>
      <c r="K151" s="15"/>
      <c r="L151" s="212"/>
      <c r="M151" s="217"/>
      <c r="N151" s="218"/>
      <c r="O151" s="218"/>
      <c r="P151" s="218"/>
      <c r="Q151" s="218"/>
      <c r="R151" s="218"/>
      <c r="S151" s="218"/>
      <c r="T151" s="219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13" t="s">
        <v>150</v>
      </c>
      <c r="AU151" s="213" t="s">
        <v>92</v>
      </c>
      <c r="AV151" s="15" t="s">
        <v>147</v>
      </c>
      <c r="AW151" s="15" t="s">
        <v>36</v>
      </c>
      <c r="AX151" s="15" t="s">
        <v>90</v>
      </c>
      <c r="AY151" s="213" t="s">
        <v>140</v>
      </c>
    </row>
    <row r="152" s="2" customFormat="1" ht="16.5" customHeight="1">
      <c r="A152" s="37"/>
      <c r="B152" s="178"/>
      <c r="C152" s="179" t="s">
        <v>182</v>
      </c>
      <c r="D152" s="179" t="s">
        <v>142</v>
      </c>
      <c r="E152" s="180" t="s">
        <v>647</v>
      </c>
      <c r="F152" s="181" t="s">
        <v>648</v>
      </c>
      <c r="G152" s="182" t="s">
        <v>622</v>
      </c>
      <c r="H152" s="183">
        <v>1</v>
      </c>
      <c r="I152" s="184"/>
      <c r="J152" s="185">
        <f>ROUND(I152*H152,2)</f>
        <v>0</v>
      </c>
      <c r="K152" s="181" t="s">
        <v>146</v>
      </c>
      <c r="L152" s="38"/>
      <c r="M152" s="186" t="s">
        <v>1</v>
      </c>
      <c r="N152" s="187" t="s">
        <v>48</v>
      </c>
      <c r="O152" s="76"/>
      <c r="P152" s="188">
        <f>O152*H152</f>
        <v>0</v>
      </c>
      <c r="Q152" s="188">
        <v>0</v>
      </c>
      <c r="R152" s="188">
        <f>Q152*H152</f>
        <v>0</v>
      </c>
      <c r="S152" s="188">
        <v>0</v>
      </c>
      <c r="T152" s="18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90" t="s">
        <v>623</v>
      </c>
      <c r="AT152" s="190" t="s">
        <v>142</v>
      </c>
      <c r="AU152" s="190" t="s">
        <v>92</v>
      </c>
      <c r="AY152" s="18" t="s">
        <v>140</v>
      </c>
      <c r="BE152" s="191">
        <f>IF(N152="základní",J152,0)</f>
        <v>0</v>
      </c>
      <c r="BF152" s="191">
        <f>IF(N152="snížená",J152,0)</f>
        <v>0</v>
      </c>
      <c r="BG152" s="191">
        <f>IF(N152="zákl. přenesená",J152,0)</f>
        <v>0</v>
      </c>
      <c r="BH152" s="191">
        <f>IF(N152="sníž. přenesená",J152,0)</f>
        <v>0</v>
      </c>
      <c r="BI152" s="191">
        <f>IF(N152="nulová",J152,0)</f>
        <v>0</v>
      </c>
      <c r="BJ152" s="18" t="s">
        <v>90</v>
      </c>
      <c r="BK152" s="191">
        <f>ROUND(I152*H152,2)</f>
        <v>0</v>
      </c>
      <c r="BL152" s="18" t="s">
        <v>623</v>
      </c>
      <c r="BM152" s="190" t="s">
        <v>649</v>
      </c>
    </row>
    <row r="153" s="2" customFormat="1">
      <c r="A153" s="37"/>
      <c r="B153" s="38"/>
      <c r="C153" s="37"/>
      <c r="D153" s="192" t="s">
        <v>149</v>
      </c>
      <c r="E153" s="37"/>
      <c r="F153" s="193" t="s">
        <v>648</v>
      </c>
      <c r="G153" s="37"/>
      <c r="H153" s="37"/>
      <c r="I153" s="194"/>
      <c r="J153" s="37"/>
      <c r="K153" s="37"/>
      <c r="L153" s="38"/>
      <c r="M153" s="195"/>
      <c r="N153" s="196"/>
      <c r="O153" s="76"/>
      <c r="P153" s="76"/>
      <c r="Q153" s="76"/>
      <c r="R153" s="76"/>
      <c r="S153" s="76"/>
      <c r="T153" s="7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8" t="s">
        <v>149</v>
      </c>
      <c r="AU153" s="18" t="s">
        <v>92</v>
      </c>
    </row>
    <row r="154" s="2" customFormat="1">
      <c r="A154" s="37"/>
      <c r="B154" s="38"/>
      <c r="C154" s="37"/>
      <c r="D154" s="192" t="s">
        <v>625</v>
      </c>
      <c r="E154" s="37"/>
      <c r="F154" s="233" t="s">
        <v>650</v>
      </c>
      <c r="G154" s="37"/>
      <c r="H154" s="37"/>
      <c r="I154" s="194"/>
      <c r="J154" s="37"/>
      <c r="K154" s="37"/>
      <c r="L154" s="38"/>
      <c r="M154" s="195"/>
      <c r="N154" s="196"/>
      <c r="O154" s="76"/>
      <c r="P154" s="76"/>
      <c r="Q154" s="76"/>
      <c r="R154" s="76"/>
      <c r="S154" s="76"/>
      <c r="T154" s="77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8" t="s">
        <v>625</v>
      </c>
      <c r="AU154" s="18" t="s">
        <v>92</v>
      </c>
    </row>
    <row r="155" s="14" customFormat="1">
      <c r="A155" s="14"/>
      <c r="B155" s="204"/>
      <c r="C155" s="14"/>
      <c r="D155" s="192" t="s">
        <v>150</v>
      </c>
      <c r="E155" s="205" t="s">
        <v>1</v>
      </c>
      <c r="F155" s="206" t="s">
        <v>90</v>
      </c>
      <c r="G155" s="14"/>
      <c r="H155" s="207">
        <v>1</v>
      </c>
      <c r="I155" s="208"/>
      <c r="J155" s="14"/>
      <c r="K155" s="14"/>
      <c r="L155" s="204"/>
      <c r="M155" s="209"/>
      <c r="N155" s="210"/>
      <c r="O155" s="210"/>
      <c r="P155" s="210"/>
      <c r="Q155" s="210"/>
      <c r="R155" s="210"/>
      <c r="S155" s="210"/>
      <c r="T155" s="21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05" t="s">
        <v>150</v>
      </c>
      <c r="AU155" s="205" t="s">
        <v>92</v>
      </c>
      <c r="AV155" s="14" t="s">
        <v>92</v>
      </c>
      <c r="AW155" s="14" t="s">
        <v>36</v>
      </c>
      <c r="AX155" s="14" t="s">
        <v>90</v>
      </c>
      <c r="AY155" s="205" t="s">
        <v>140</v>
      </c>
    </row>
    <row r="156" s="2" customFormat="1" ht="16.5" customHeight="1">
      <c r="A156" s="37"/>
      <c r="B156" s="178"/>
      <c r="C156" s="179" t="s">
        <v>187</v>
      </c>
      <c r="D156" s="179" t="s">
        <v>142</v>
      </c>
      <c r="E156" s="180" t="s">
        <v>651</v>
      </c>
      <c r="F156" s="181" t="s">
        <v>652</v>
      </c>
      <c r="G156" s="182" t="s">
        <v>622</v>
      </c>
      <c r="H156" s="183">
        <v>1</v>
      </c>
      <c r="I156" s="184"/>
      <c r="J156" s="185">
        <f>ROUND(I156*H156,2)</f>
        <v>0</v>
      </c>
      <c r="K156" s="181" t="s">
        <v>146</v>
      </c>
      <c r="L156" s="38"/>
      <c r="M156" s="186" t="s">
        <v>1</v>
      </c>
      <c r="N156" s="187" t="s">
        <v>48</v>
      </c>
      <c r="O156" s="76"/>
      <c r="P156" s="188">
        <f>O156*H156</f>
        <v>0</v>
      </c>
      <c r="Q156" s="188">
        <v>0</v>
      </c>
      <c r="R156" s="188">
        <f>Q156*H156</f>
        <v>0</v>
      </c>
      <c r="S156" s="188">
        <v>0</v>
      </c>
      <c r="T156" s="18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90" t="s">
        <v>623</v>
      </c>
      <c r="AT156" s="190" t="s">
        <v>142</v>
      </c>
      <c r="AU156" s="190" t="s">
        <v>92</v>
      </c>
      <c r="AY156" s="18" t="s">
        <v>140</v>
      </c>
      <c r="BE156" s="191">
        <f>IF(N156="základní",J156,0)</f>
        <v>0</v>
      </c>
      <c r="BF156" s="191">
        <f>IF(N156="snížená",J156,0)</f>
        <v>0</v>
      </c>
      <c r="BG156" s="191">
        <f>IF(N156="zákl. přenesená",J156,0)</f>
        <v>0</v>
      </c>
      <c r="BH156" s="191">
        <f>IF(N156="sníž. přenesená",J156,0)</f>
        <v>0</v>
      </c>
      <c r="BI156" s="191">
        <f>IF(N156="nulová",J156,0)</f>
        <v>0</v>
      </c>
      <c r="BJ156" s="18" t="s">
        <v>90</v>
      </c>
      <c r="BK156" s="191">
        <f>ROUND(I156*H156,2)</f>
        <v>0</v>
      </c>
      <c r="BL156" s="18" t="s">
        <v>623</v>
      </c>
      <c r="BM156" s="190" t="s">
        <v>653</v>
      </c>
    </row>
    <row r="157" s="2" customFormat="1">
      <c r="A157" s="37"/>
      <c r="B157" s="38"/>
      <c r="C157" s="37"/>
      <c r="D157" s="192" t="s">
        <v>149</v>
      </c>
      <c r="E157" s="37"/>
      <c r="F157" s="193" t="s">
        <v>652</v>
      </c>
      <c r="G157" s="37"/>
      <c r="H157" s="37"/>
      <c r="I157" s="194"/>
      <c r="J157" s="37"/>
      <c r="K157" s="37"/>
      <c r="L157" s="38"/>
      <c r="M157" s="195"/>
      <c r="N157" s="196"/>
      <c r="O157" s="76"/>
      <c r="P157" s="76"/>
      <c r="Q157" s="76"/>
      <c r="R157" s="76"/>
      <c r="S157" s="76"/>
      <c r="T157" s="7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8" t="s">
        <v>149</v>
      </c>
      <c r="AU157" s="18" t="s">
        <v>92</v>
      </c>
    </row>
    <row r="158" s="14" customFormat="1">
      <c r="A158" s="14"/>
      <c r="B158" s="204"/>
      <c r="C158" s="14"/>
      <c r="D158" s="192" t="s">
        <v>150</v>
      </c>
      <c r="E158" s="205" t="s">
        <v>1</v>
      </c>
      <c r="F158" s="206" t="s">
        <v>90</v>
      </c>
      <c r="G158" s="14"/>
      <c r="H158" s="207">
        <v>1</v>
      </c>
      <c r="I158" s="208"/>
      <c r="J158" s="14"/>
      <c r="K158" s="14"/>
      <c r="L158" s="204"/>
      <c r="M158" s="209"/>
      <c r="N158" s="210"/>
      <c r="O158" s="210"/>
      <c r="P158" s="210"/>
      <c r="Q158" s="210"/>
      <c r="R158" s="210"/>
      <c r="S158" s="210"/>
      <c r="T158" s="21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05" t="s">
        <v>150</v>
      </c>
      <c r="AU158" s="205" t="s">
        <v>92</v>
      </c>
      <c r="AV158" s="14" t="s">
        <v>92</v>
      </c>
      <c r="AW158" s="14" t="s">
        <v>36</v>
      </c>
      <c r="AX158" s="14" t="s">
        <v>83</v>
      </c>
      <c r="AY158" s="205" t="s">
        <v>140</v>
      </c>
    </row>
    <row r="159" s="15" customFormat="1">
      <c r="A159" s="15"/>
      <c r="B159" s="212"/>
      <c r="C159" s="15"/>
      <c r="D159" s="192" t="s">
        <v>150</v>
      </c>
      <c r="E159" s="213" t="s">
        <v>1</v>
      </c>
      <c r="F159" s="214" t="s">
        <v>153</v>
      </c>
      <c r="G159" s="15"/>
      <c r="H159" s="215">
        <v>1</v>
      </c>
      <c r="I159" s="216"/>
      <c r="J159" s="15"/>
      <c r="K159" s="15"/>
      <c r="L159" s="212"/>
      <c r="M159" s="217"/>
      <c r="N159" s="218"/>
      <c r="O159" s="218"/>
      <c r="P159" s="218"/>
      <c r="Q159" s="218"/>
      <c r="R159" s="218"/>
      <c r="S159" s="218"/>
      <c r="T159" s="219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13" t="s">
        <v>150</v>
      </c>
      <c r="AU159" s="213" t="s">
        <v>92</v>
      </c>
      <c r="AV159" s="15" t="s">
        <v>147</v>
      </c>
      <c r="AW159" s="15" t="s">
        <v>36</v>
      </c>
      <c r="AX159" s="15" t="s">
        <v>90</v>
      </c>
      <c r="AY159" s="213" t="s">
        <v>140</v>
      </c>
    </row>
    <row r="160" s="2" customFormat="1" ht="16.5" customHeight="1">
      <c r="A160" s="37"/>
      <c r="B160" s="178"/>
      <c r="C160" s="179" t="s">
        <v>192</v>
      </c>
      <c r="D160" s="179" t="s">
        <v>142</v>
      </c>
      <c r="E160" s="180" t="s">
        <v>654</v>
      </c>
      <c r="F160" s="181" t="s">
        <v>655</v>
      </c>
      <c r="G160" s="182" t="s">
        <v>622</v>
      </c>
      <c r="H160" s="183">
        <v>1</v>
      </c>
      <c r="I160" s="184"/>
      <c r="J160" s="185">
        <f>ROUND(I160*H160,2)</f>
        <v>0</v>
      </c>
      <c r="K160" s="181" t="s">
        <v>146</v>
      </c>
      <c r="L160" s="38"/>
      <c r="M160" s="186" t="s">
        <v>1</v>
      </c>
      <c r="N160" s="187" t="s">
        <v>48</v>
      </c>
      <c r="O160" s="76"/>
      <c r="P160" s="188">
        <f>O160*H160</f>
        <v>0</v>
      </c>
      <c r="Q160" s="188">
        <v>0</v>
      </c>
      <c r="R160" s="188">
        <f>Q160*H160</f>
        <v>0</v>
      </c>
      <c r="S160" s="188">
        <v>0</v>
      </c>
      <c r="T160" s="18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90" t="s">
        <v>623</v>
      </c>
      <c r="AT160" s="190" t="s">
        <v>142</v>
      </c>
      <c r="AU160" s="190" t="s">
        <v>92</v>
      </c>
      <c r="AY160" s="18" t="s">
        <v>140</v>
      </c>
      <c r="BE160" s="191">
        <f>IF(N160="základní",J160,0)</f>
        <v>0</v>
      </c>
      <c r="BF160" s="191">
        <f>IF(N160="snížená",J160,0)</f>
        <v>0</v>
      </c>
      <c r="BG160" s="191">
        <f>IF(N160="zákl. přenesená",J160,0)</f>
        <v>0</v>
      </c>
      <c r="BH160" s="191">
        <f>IF(N160="sníž. přenesená",J160,0)</f>
        <v>0</v>
      </c>
      <c r="BI160" s="191">
        <f>IF(N160="nulová",J160,0)</f>
        <v>0</v>
      </c>
      <c r="BJ160" s="18" t="s">
        <v>90</v>
      </c>
      <c r="BK160" s="191">
        <f>ROUND(I160*H160,2)</f>
        <v>0</v>
      </c>
      <c r="BL160" s="18" t="s">
        <v>623</v>
      </c>
      <c r="BM160" s="190" t="s">
        <v>656</v>
      </c>
    </row>
    <row r="161" s="2" customFormat="1">
      <c r="A161" s="37"/>
      <c r="B161" s="38"/>
      <c r="C161" s="37"/>
      <c r="D161" s="192" t="s">
        <v>149</v>
      </c>
      <c r="E161" s="37"/>
      <c r="F161" s="193" t="s">
        <v>655</v>
      </c>
      <c r="G161" s="37"/>
      <c r="H161" s="37"/>
      <c r="I161" s="194"/>
      <c r="J161" s="37"/>
      <c r="K161" s="37"/>
      <c r="L161" s="38"/>
      <c r="M161" s="195"/>
      <c r="N161" s="196"/>
      <c r="O161" s="76"/>
      <c r="P161" s="76"/>
      <c r="Q161" s="76"/>
      <c r="R161" s="76"/>
      <c r="S161" s="76"/>
      <c r="T161" s="77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8" t="s">
        <v>149</v>
      </c>
      <c r="AU161" s="18" t="s">
        <v>92</v>
      </c>
    </row>
    <row r="162" s="2" customFormat="1">
      <c r="A162" s="37"/>
      <c r="B162" s="38"/>
      <c r="C162" s="37"/>
      <c r="D162" s="192" t="s">
        <v>625</v>
      </c>
      <c r="E162" s="37"/>
      <c r="F162" s="233" t="s">
        <v>657</v>
      </c>
      <c r="G162" s="37"/>
      <c r="H162" s="37"/>
      <c r="I162" s="194"/>
      <c r="J162" s="37"/>
      <c r="K162" s="37"/>
      <c r="L162" s="38"/>
      <c r="M162" s="195"/>
      <c r="N162" s="196"/>
      <c r="O162" s="76"/>
      <c r="P162" s="76"/>
      <c r="Q162" s="76"/>
      <c r="R162" s="76"/>
      <c r="S162" s="76"/>
      <c r="T162" s="77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8" t="s">
        <v>625</v>
      </c>
      <c r="AU162" s="18" t="s">
        <v>92</v>
      </c>
    </row>
    <row r="163" s="12" customFormat="1" ht="22.8" customHeight="1">
      <c r="A163" s="12"/>
      <c r="B163" s="165"/>
      <c r="C163" s="12"/>
      <c r="D163" s="166" t="s">
        <v>82</v>
      </c>
      <c r="E163" s="176" t="s">
        <v>658</v>
      </c>
      <c r="F163" s="176" t="s">
        <v>659</v>
      </c>
      <c r="G163" s="12"/>
      <c r="H163" s="12"/>
      <c r="I163" s="168"/>
      <c r="J163" s="177">
        <f>BK163</f>
        <v>0</v>
      </c>
      <c r="K163" s="12"/>
      <c r="L163" s="165"/>
      <c r="M163" s="170"/>
      <c r="N163" s="171"/>
      <c r="O163" s="171"/>
      <c r="P163" s="172">
        <f>SUM(P164:P169)</f>
        <v>0</v>
      </c>
      <c r="Q163" s="171"/>
      <c r="R163" s="172">
        <f>SUM(R164:R169)</f>
        <v>0</v>
      </c>
      <c r="S163" s="171"/>
      <c r="T163" s="173">
        <f>SUM(T164:T169)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66" t="s">
        <v>171</v>
      </c>
      <c r="AT163" s="174" t="s">
        <v>82</v>
      </c>
      <c r="AU163" s="174" t="s">
        <v>90</v>
      </c>
      <c r="AY163" s="166" t="s">
        <v>140</v>
      </c>
      <c r="BK163" s="175">
        <f>SUM(BK164:BK169)</f>
        <v>0</v>
      </c>
    </row>
    <row r="164" s="2" customFormat="1" ht="16.5" customHeight="1">
      <c r="A164" s="37"/>
      <c r="B164" s="178"/>
      <c r="C164" s="179" t="s">
        <v>198</v>
      </c>
      <c r="D164" s="179" t="s">
        <v>142</v>
      </c>
      <c r="E164" s="180" t="s">
        <v>660</v>
      </c>
      <c r="F164" s="181" t="s">
        <v>661</v>
      </c>
      <c r="G164" s="182" t="s">
        <v>622</v>
      </c>
      <c r="H164" s="183">
        <v>1</v>
      </c>
      <c r="I164" s="184"/>
      <c r="J164" s="185">
        <f>ROUND(I164*H164,2)</f>
        <v>0</v>
      </c>
      <c r="K164" s="181" t="s">
        <v>146</v>
      </c>
      <c r="L164" s="38"/>
      <c r="M164" s="186" t="s">
        <v>1</v>
      </c>
      <c r="N164" s="187" t="s">
        <v>48</v>
      </c>
      <c r="O164" s="76"/>
      <c r="P164" s="188">
        <f>O164*H164</f>
        <v>0</v>
      </c>
      <c r="Q164" s="188">
        <v>0</v>
      </c>
      <c r="R164" s="188">
        <f>Q164*H164</f>
        <v>0</v>
      </c>
      <c r="S164" s="188">
        <v>0</v>
      </c>
      <c r="T164" s="18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90" t="s">
        <v>623</v>
      </c>
      <c r="AT164" s="190" t="s">
        <v>142</v>
      </c>
      <c r="AU164" s="190" t="s">
        <v>92</v>
      </c>
      <c r="AY164" s="18" t="s">
        <v>140</v>
      </c>
      <c r="BE164" s="191">
        <f>IF(N164="základní",J164,0)</f>
        <v>0</v>
      </c>
      <c r="BF164" s="191">
        <f>IF(N164="snížená",J164,0)</f>
        <v>0</v>
      </c>
      <c r="BG164" s="191">
        <f>IF(N164="zákl. přenesená",J164,0)</f>
        <v>0</v>
      </c>
      <c r="BH164" s="191">
        <f>IF(N164="sníž. přenesená",J164,0)</f>
        <v>0</v>
      </c>
      <c r="BI164" s="191">
        <f>IF(N164="nulová",J164,0)</f>
        <v>0</v>
      </c>
      <c r="BJ164" s="18" t="s">
        <v>90</v>
      </c>
      <c r="BK164" s="191">
        <f>ROUND(I164*H164,2)</f>
        <v>0</v>
      </c>
      <c r="BL164" s="18" t="s">
        <v>623</v>
      </c>
      <c r="BM164" s="190" t="s">
        <v>662</v>
      </c>
    </row>
    <row r="165" s="2" customFormat="1">
      <c r="A165" s="37"/>
      <c r="B165" s="38"/>
      <c r="C165" s="37"/>
      <c r="D165" s="192" t="s">
        <v>149</v>
      </c>
      <c r="E165" s="37"/>
      <c r="F165" s="193" t="s">
        <v>661</v>
      </c>
      <c r="G165" s="37"/>
      <c r="H165" s="37"/>
      <c r="I165" s="194"/>
      <c r="J165" s="37"/>
      <c r="K165" s="37"/>
      <c r="L165" s="38"/>
      <c r="M165" s="195"/>
      <c r="N165" s="196"/>
      <c r="O165" s="76"/>
      <c r="P165" s="76"/>
      <c r="Q165" s="76"/>
      <c r="R165" s="76"/>
      <c r="S165" s="76"/>
      <c r="T165" s="77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8" t="s">
        <v>149</v>
      </c>
      <c r="AU165" s="18" t="s">
        <v>92</v>
      </c>
    </row>
    <row r="166" s="2" customFormat="1">
      <c r="A166" s="37"/>
      <c r="B166" s="38"/>
      <c r="C166" s="37"/>
      <c r="D166" s="192" t="s">
        <v>625</v>
      </c>
      <c r="E166" s="37"/>
      <c r="F166" s="233" t="s">
        <v>663</v>
      </c>
      <c r="G166" s="37"/>
      <c r="H166" s="37"/>
      <c r="I166" s="194"/>
      <c r="J166" s="37"/>
      <c r="K166" s="37"/>
      <c r="L166" s="38"/>
      <c r="M166" s="195"/>
      <c r="N166" s="196"/>
      <c r="O166" s="76"/>
      <c r="P166" s="76"/>
      <c r="Q166" s="76"/>
      <c r="R166" s="76"/>
      <c r="S166" s="76"/>
      <c r="T166" s="77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8" t="s">
        <v>625</v>
      </c>
      <c r="AU166" s="18" t="s">
        <v>92</v>
      </c>
    </row>
    <row r="167" s="2" customFormat="1" ht="16.5" customHeight="1">
      <c r="A167" s="37"/>
      <c r="B167" s="178"/>
      <c r="C167" s="179" t="s">
        <v>203</v>
      </c>
      <c r="D167" s="179" t="s">
        <v>142</v>
      </c>
      <c r="E167" s="180" t="s">
        <v>664</v>
      </c>
      <c r="F167" s="181" t="s">
        <v>665</v>
      </c>
      <c r="G167" s="182" t="s">
        <v>622</v>
      </c>
      <c r="H167" s="183">
        <v>1</v>
      </c>
      <c r="I167" s="184"/>
      <c r="J167" s="185">
        <f>ROUND(I167*H167,2)</f>
        <v>0</v>
      </c>
      <c r="K167" s="181" t="s">
        <v>146</v>
      </c>
      <c r="L167" s="38"/>
      <c r="M167" s="186" t="s">
        <v>1</v>
      </c>
      <c r="N167" s="187" t="s">
        <v>48</v>
      </c>
      <c r="O167" s="76"/>
      <c r="P167" s="188">
        <f>O167*H167</f>
        <v>0</v>
      </c>
      <c r="Q167" s="188">
        <v>0</v>
      </c>
      <c r="R167" s="188">
        <f>Q167*H167</f>
        <v>0</v>
      </c>
      <c r="S167" s="188">
        <v>0</v>
      </c>
      <c r="T167" s="18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90" t="s">
        <v>623</v>
      </c>
      <c r="AT167" s="190" t="s">
        <v>142</v>
      </c>
      <c r="AU167" s="190" t="s">
        <v>92</v>
      </c>
      <c r="AY167" s="18" t="s">
        <v>140</v>
      </c>
      <c r="BE167" s="191">
        <f>IF(N167="základní",J167,0)</f>
        <v>0</v>
      </c>
      <c r="BF167" s="191">
        <f>IF(N167="snížená",J167,0)</f>
        <v>0</v>
      </c>
      <c r="BG167" s="191">
        <f>IF(N167="zákl. přenesená",J167,0)</f>
        <v>0</v>
      </c>
      <c r="BH167" s="191">
        <f>IF(N167="sníž. přenesená",J167,0)</f>
        <v>0</v>
      </c>
      <c r="BI167" s="191">
        <f>IF(N167="nulová",J167,0)</f>
        <v>0</v>
      </c>
      <c r="BJ167" s="18" t="s">
        <v>90</v>
      </c>
      <c r="BK167" s="191">
        <f>ROUND(I167*H167,2)</f>
        <v>0</v>
      </c>
      <c r="BL167" s="18" t="s">
        <v>623</v>
      </c>
      <c r="BM167" s="190" t="s">
        <v>666</v>
      </c>
    </row>
    <row r="168" s="2" customFormat="1">
      <c r="A168" s="37"/>
      <c r="B168" s="38"/>
      <c r="C168" s="37"/>
      <c r="D168" s="192" t="s">
        <v>149</v>
      </c>
      <c r="E168" s="37"/>
      <c r="F168" s="193" t="s">
        <v>665</v>
      </c>
      <c r="G168" s="37"/>
      <c r="H168" s="37"/>
      <c r="I168" s="194"/>
      <c r="J168" s="37"/>
      <c r="K168" s="37"/>
      <c r="L168" s="38"/>
      <c r="M168" s="195"/>
      <c r="N168" s="196"/>
      <c r="O168" s="76"/>
      <c r="P168" s="76"/>
      <c r="Q168" s="76"/>
      <c r="R168" s="76"/>
      <c r="S168" s="76"/>
      <c r="T168" s="77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8" t="s">
        <v>149</v>
      </c>
      <c r="AU168" s="18" t="s">
        <v>92</v>
      </c>
    </row>
    <row r="169" s="2" customFormat="1">
      <c r="A169" s="37"/>
      <c r="B169" s="38"/>
      <c r="C169" s="37"/>
      <c r="D169" s="192" t="s">
        <v>625</v>
      </c>
      <c r="E169" s="37"/>
      <c r="F169" s="233" t="s">
        <v>667</v>
      </c>
      <c r="G169" s="37"/>
      <c r="H169" s="37"/>
      <c r="I169" s="194"/>
      <c r="J169" s="37"/>
      <c r="K169" s="37"/>
      <c r="L169" s="38"/>
      <c r="M169" s="195"/>
      <c r="N169" s="196"/>
      <c r="O169" s="76"/>
      <c r="P169" s="76"/>
      <c r="Q169" s="76"/>
      <c r="R169" s="76"/>
      <c r="S169" s="76"/>
      <c r="T169" s="77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8" t="s">
        <v>625</v>
      </c>
      <c r="AU169" s="18" t="s">
        <v>92</v>
      </c>
    </row>
    <row r="170" s="12" customFormat="1" ht="22.8" customHeight="1">
      <c r="A170" s="12"/>
      <c r="B170" s="165"/>
      <c r="C170" s="12"/>
      <c r="D170" s="166" t="s">
        <v>82</v>
      </c>
      <c r="E170" s="176" t="s">
        <v>668</v>
      </c>
      <c r="F170" s="176" t="s">
        <v>669</v>
      </c>
      <c r="G170" s="12"/>
      <c r="H170" s="12"/>
      <c r="I170" s="168"/>
      <c r="J170" s="177">
        <f>BK170</f>
        <v>0</v>
      </c>
      <c r="K170" s="12"/>
      <c r="L170" s="165"/>
      <c r="M170" s="170"/>
      <c r="N170" s="171"/>
      <c r="O170" s="171"/>
      <c r="P170" s="172">
        <f>SUM(P171:P190)</f>
        <v>0</v>
      </c>
      <c r="Q170" s="171"/>
      <c r="R170" s="172">
        <f>SUM(R171:R190)</f>
        <v>0</v>
      </c>
      <c r="S170" s="171"/>
      <c r="T170" s="173">
        <f>SUM(T171:T190)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66" t="s">
        <v>171</v>
      </c>
      <c r="AT170" s="174" t="s">
        <v>82</v>
      </c>
      <c r="AU170" s="174" t="s">
        <v>90</v>
      </c>
      <c r="AY170" s="166" t="s">
        <v>140</v>
      </c>
      <c r="BK170" s="175">
        <f>SUM(BK171:BK190)</f>
        <v>0</v>
      </c>
    </row>
    <row r="171" s="2" customFormat="1" ht="16.5" customHeight="1">
      <c r="A171" s="37"/>
      <c r="B171" s="178"/>
      <c r="C171" s="179" t="s">
        <v>209</v>
      </c>
      <c r="D171" s="179" t="s">
        <v>142</v>
      </c>
      <c r="E171" s="180" t="s">
        <v>670</v>
      </c>
      <c r="F171" s="181" t="s">
        <v>671</v>
      </c>
      <c r="G171" s="182" t="s">
        <v>622</v>
      </c>
      <c r="H171" s="183">
        <v>1</v>
      </c>
      <c r="I171" s="184"/>
      <c r="J171" s="185">
        <f>ROUND(I171*H171,2)</f>
        <v>0</v>
      </c>
      <c r="K171" s="181" t="s">
        <v>146</v>
      </c>
      <c r="L171" s="38"/>
      <c r="M171" s="186" t="s">
        <v>1</v>
      </c>
      <c r="N171" s="187" t="s">
        <v>48</v>
      </c>
      <c r="O171" s="76"/>
      <c r="P171" s="188">
        <f>O171*H171</f>
        <v>0</v>
      </c>
      <c r="Q171" s="188">
        <v>0</v>
      </c>
      <c r="R171" s="188">
        <f>Q171*H171</f>
        <v>0</v>
      </c>
      <c r="S171" s="188">
        <v>0</v>
      </c>
      <c r="T171" s="189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90" t="s">
        <v>623</v>
      </c>
      <c r="AT171" s="190" t="s">
        <v>142</v>
      </c>
      <c r="AU171" s="190" t="s">
        <v>92</v>
      </c>
      <c r="AY171" s="18" t="s">
        <v>140</v>
      </c>
      <c r="BE171" s="191">
        <f>IF(N171="základní",J171,0)</f>
        <v>0</v>
      </c>
      <c r="BF171" s="191">
        <f>IF(N171="snížená",J171,0)</f>
        <v>0</v>
      </c>
      <c r="BG171" s="191">
        <f>IF(N171="zákl. přenesená",J171,0)</f>
        <v>0</v>
      </c>
      <c r="BH171" s="191">
        <f>IF(N171="sníž. přenesená",J171,0)</f>
        <v>0</v>
      </c>
      <c r="BI171" s="191">
        <f>IF(N171="nulová",J171,0)</f>
        <v>0</v>
      </c>
      <c r="BJ171" s="18" t="s">
        <v>90</v>
      </c>
      <c r="BK171" s="191">
        <f>ROUND(I171*H171,2)</f>
        <v>0</v>
      </c>
      <c r="BL171" s="18" t="s">
        <v>623</v>
      </c>
      <c r="BM171" s="190" t="s">
        <v>672</v>
      </c>
    </row>
    <row r="172" s="2" customFormat="1">
      <c r="A172" s="37"/>
      <c r="B172" s="38"/>
      <c r="C172" s="37"/>
      <c r="D172" s="192" t="s">
        <v>149</v>
      </c>
      <c r="E172" s="37"/>
      <c r="F172" s="193" t="s">
        <v>671</v>
      </c>
      <c r="G172" s="37"/>
      <c r="H172" s="37"/>
      <c r="I172" s="194"/>
      <c r="J172" s="37"/>
      <c r="K172" s="37"/>
      <c r="L172" s="38"/>
      <c r="M172" s="195"/>
      <c r="N172" s="196"/>
      <c r="O172" s="76"/>
      <c r="P172" s="76"/>
      <c r="Q172" s="76"/>
      <c r="R172" s="76"/>
      <c r="S172" s="76"/>
      <c r="T172" s="77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8" t="s">
        <v>149</v>
      </c>
      <c r="AU172" s="18" t="s">
        <v>92</v>
      </c>
    </row>
    <row r="173" s="2" customFormat="1">
      <c r="A173" s="37"/>
      <c r="B173" s="38"/>
      <c r="C173" s="37"/>
      <c r="D173" s="192" t="s">
        <v>625</v>
      </c>
      <c r="E173" s="37"/>
      <c r="F173" s="233" t="s">
        <v>673</v>
      </c>
      <c r="G173" s="37"/>
      <c r="H173" s="37"/>
      <c r="I173" s="194"/>
      <c r="J173" s="37"/>
      <c r="K173" s="37"/>
      <c r="L173" s="38"/>
      <c r="M173" s="195"/>
      <c r="N173" s="196"/>
      <c r="O173" s="76"/>
      <c r="P173" s="76"/>
      <c r="Q173" s="76"/>
      <c r="R173" s="76"/>
      <c r="S173" s="76"/>
      <c r="T173" s="7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8" t="s">
        <v>625</v>
      </c>
      <c r="AU173" s="18" t="s">
        <v>92</v>
      </c>
    </row>
    <row r="174" s="2" customFormat="1" ht="16.5" customHeight="1">
      <c r="A174" s="37"/>
      <c r="B174" s="178"/>
      <c r="C174" s="179" t="s">
        <v>214</v>
      </c>
      <c r="D174" s="179" t="s">
        <v>142</v>
      </c>
      <c r="E174" s="180" t="s">
        <v>674</v>
      </c>
      <c r="F174" s="181" t="s">
        <v>675</v>
      </c>
      <c r="G174" s="182" t="s">
        <v>622</v>
      </c>
      <c r="H174" s="183">
        <v>1</v>
      </c>
      <c r="I174" s="184"/>
      <c r="J174" s="185">
        <f>ROUND(I174*H174,2)</f>
        <v>0</v>
      </c>
      <c r="K174" s="181" t="s">
        <v>146</v>
      </c>
      <c r="L174" s="38"/>
      <c r="M174" s="186" t="s">
        <v>1</v>
      </c>
      <c r="N174" s="187" t="s">
        <v>48</v>
      </c>
      <c r="O174" s="76"/>
      <c r="P174" s="188">
        <f>O174*H174</f>
        <v>0</v>
      </c>
      <c r="Q174" s="188">
        <v>0</v>
      </c>
      <c r="R174" s="188">
        <f>Q174*H174</f>
        <v>0</v>
      </c>
      <c r="S174" s="188">
        <v>0</v>
      </c>
      <c r="T174" s="18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90" t="s">
        <v>623</v>
      </c>
      <c r="AT174" s="190" t="s">
        <v>142</v>
      </c>
      <c r="AU174" s="190" t="s">
        <v>92</v>
      </c>
      <c r="AY174" s="18" t="s">
        <v>140</v>
      </c>
      <c r="BE174" s="191">
        <f>IF(N174="základní",J174,0)</f>
        <v>0</v>
      </c>
      <c r="BF174" s="191">
        <f>IF(N174="snížená",J174,0)</f>
        <v>0</v>
      </c>
      <c r="BG174" s="191">
        <f>IF(N174="zákl. přenesená",J174,0)</f>
        <v>0</v>
      </c>
      <c r="BH174" s="191">
        <f>IF(N174="sníž. přenesená",J174,0)</f>
        <v>0</v>
      </c>
      <c r="BI174" s="191">
        <f>IF(N174="nulová",J174,0)</f>
        <v>0</v>
      </c>
      <c r="BJ174" s="18" t="s">
        <v>90</v>
      </c>
      <c r="BK174" s="191">
        <f>ROUND(I174*H174,2)</f>
        <v>0</v>
      </c>
      <c r="BL174" s="18" t="s">
        <v>623</v>
      </c>
      <c r="BM174" s="190" t="s">
        <v>676</v>
      </c>
    </row>
    <row r="175" s="2" customFormat="1">
      <c r="A175" s="37"/>
      <c r="B175" s="38"/>
      <c r="C175" s="37"/>
      <c r="D175" s="192" t="s">
        <v>149</v>
      </c>
      <c r="E175" s="37"/>
      <c r="F175" s="193" t="s">
        <v>675</v>
      </c>
      <c r="G175" s="37"/>
      <c r="H175" s="37"/>
      <c r="I175" s="194"/>
      <c r="J175" s="37"/>
      <c r="K175" s="37"/>
      <c r="L175" s="38"/>
      <c r="M175" s="195"/>
      <c r="N175" s="196"/>
      <c r="O175" s="76"/>
      <c r="P175" s="76"/>
      <c r="Q175" s="76"/>
      <c r="R175" s="76"/>
      <c r="S175" s="76"/>
      <c r="T175" s="77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8" t="s">
        <v>149</v>
      </c>
      <c r="AU175" s="18" t="s">
        <v>92</v>
      </c>
    </row>
    <row r="176" s="2" customFormat="1">
      <c r="A176" s="37"/>
      <c r="B176" s="38"/>
      <c r="C176" s="37"/>
      <c r="D176" s="192" t="s">
        <v>625</v>
      </c>
      <c r="E176" s="37"/>
      <c r="F176" s="233" t="s">
        <v>677</v>
      </c>
      <c r="G176" s="37"/>
      <c r="H176" s="37"/>
      <c r="I176" s="194"/>
      <c r="J176" s="37"/>
      <c r="K176" s="37"/>
      <c r="L176" s="38"/>
      <c r="M176" s="195"/>
      <c r="N176" s="196"/>
      <c r="O176" s="76"/>
      <c r="P176" s="76"/>
      <c r="Q176" s="76"/>
      <c r="R176" s="76"/>
      <c r="S176" s="76"/>
      <c r="T176" s="77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8" t="s">
        <v>625</v>
      </c>
      <c r="AU176" s="18" t="s">
        <v>92</v>
      </c>
    </row>
    <row r="177" s="14" customFormat="1">
      <c r="A177" s="14"/>
      <c r="B177" s="204"/>
      <c r="C177" s="14"/>
      <c r="D177" s="192" t="s">
        <v>150</v>
      </c>
      <c r="E177" s="205" t="s">
        <v>1</v>
      </c>
      <c r="F177" s="206" t="s">
        <v>90</v>
      </c>
      <c r="G177" s="14"/>
      <c r="H177" s="207">
        <v>1</v>
      </c>
      <c r="I177" s="208"/>
      <c r="J177" s="14"/>
      <c r="K177" s="14"/>
      <c r="L177" s="204"/>
      <c r="M177" s="209"/>
      <c r="N177" s="210"/>
      <c r="O177" s="210"/>
      <c r="P177" s="210"/>
      <c r="Q177" s="210"/>
      <c r="R177" s="210"/>
      <c r="S177" s="210"/>
      <c r="T177" s="21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05" t="s">
        <v>150</v>
      </c>
      <c r="AU177" s="205" t="s">
        <v>92</v>
      </c>
      <c r="AV177" s="14" t="s">
        <v>92</v>
      </c>
      <c r="AW177" s="14" t="s">
        <v>36</v>
      </c>
      <c r="AX177" s="14" t="s">
        <v>83</v>
      </c>
      <c r="AY177" s="205" t="s">
        <v>140</v>
      </c>
    </row>
    <row r="178" s="15" customFormat="1">
      <c r="A178" s="15"/>
      <c r="B178" s="212"/>
      <c r="C178" s="15"/>
      <c r="D178" s="192" t="s">
        <v>150</v>
      </c>
      <c r="E178" s="213" t="s">
        <v>1</v>
      </c>
      <c r="F178" s="214" t="s">
        <v>153</v>
      </c>
      <c r="G178" s="15"/>
      <c r="H178" s="215">
        <v>1</v>
      </c>
      <c r="I178" s="216"/>
      <c r="J178" s="15"/>
      <c r="K178" s="15"/>
      <c r="L178" s="212"/>
      <c r="M178" s="217"/>
      <c r="N178" s="218"/>
      <c r="O178" s="218"/>
      <c r="P178" s="218"/>
      <c r="Q178" s="218"/>
      <c r="R178" s="218"/>
      <c r="S178" s="218"/>
      <c r="T178" s="219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13" t="s">
        <v>150</v>
      </c>
      <c r="AU178" s="213" t="s">
        <v>92</v>
      </c>
      <c r="AV178" s="15" t="s">
        <v>147</v>
      </c>
      <c r="AW178" s="15" t="s">
        <v>36</v>
      </c>
      <c r="AX178" s="15" t="s">
        <v>90</v>
      </c>
      <c r="AY178" s="213" t="s">
        <v>140</v>
      </c>
    </row>
    <row r="179" s="2" customFormat="1" ht="16.5" customHeight="1">
      <c r="A179" s="37"/>
      <c r="B179" s="178"/>
      <c r="C179" s="179" t="s">
        <v>219</v>
      </c>
      <c r="D179" s="179" t="s">
        <v>142</v>
      </c>
      <c r="E179" s="180" t="s">
        <v>678</v>
      </c>
      <c r="F179" s="181" t="s">
        <v>679</v>
      </c>
      <c r="G179" s="182" t="s">
        <v>622</v>
      </c>
      <c r="H179" s="183">
        <v>1</v>
      </c>
      <c r="I179" s="184"/>
      <c r="J179" s="185">
        <f>ROUND(I179*H179,2)</f>
        <v>0</v>
      </c>
      <c r="K179" s="181" t="s">
        <v>146</v>
      </c>
      <c r="L179" s="38"/>
      <c r="M179" s="186" t="s">
        <v>1</v>
      </c>
      <c r="N179" s="187" t="s">
        <v>48</v>
      </c>
      <c r="O179" s="76"/>
      <c r="P179" s="188">
        <f>O179*H179</f>
        <v>0</v>
      </c>
      <c r="Q179" s="188">
        <v>0</v>
      </c>
      <c r="R179" s="188">
        <f>Q179*H179</f>
        <v>0</v>
      </c>
      <c r="S179" s="188">
        <v>0</v>
      </c>
      <c r="T179" s="18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90" t="s">
        <v>623</v>
      </c>
      <c r="AT179" s="190" t="s">
        <v>142</v>
      </c>
      <c r="AU179" s="190" t="s">
        <v>92</v>
      </c>
      <c r="AY179" s="18" t="s">
        <v>140</v>
      </c>
      <c r="BE179" s="191">
        <f>IF(N179="základní",J179,0)</f>
        <v>0</v>
      </c>
      <c r="BF179" s="191">
        <f>IF(N179="snížená",J179,0)</f>
        <v>0</v>
      </c>
      <c r="BG179" s="191">
        <f>IF(N179="zákl. přenesená",J179,0)</f>
        <v>0</v>
      </c>
      <c r="BH179" s="191">
        <f>IF(N179="sníž. přenesená",J179,0)</f>
        <v>0</v>
      </c>
      <c r="BI179" s="191">
        <f>IF(N179="nulová",J179,0)</f>
        <v>0</v>
      </c>
      <c r="BJ179" s="18" t="s">
        <v>90</v>
      </c>
      <c r="BK179" s="191">
        <f>ROUND(I179*H179,2)</f>
        <v>0</v>
      </c>
      <c r="BL179" s="18" t="s">
        <v>623</v>
      </c>
      <c r="BM179" s="190" t="s">
        <v>680</v>
      </c>
    </row>
    <row r="180" s="2" customFormat="1">
      <c r="A180" s="37"/>
      <c r="B180" s="38"/>
      <c r="C180" s="37"/>
      <c r="D180" s="192" t="s">
        <v>149</v>
      </c>
      <c r="E180" s="37"/>
      <c r="F180" s="193" t="s">
        <v>679</v>
      </c>
      <c r="G180" s="37"/>
      <c r="H180" s="37"/>
      <c r="I180" s="194"/>
      <c r="J180" s="37"/>
      <c r="K180" s="37"/>
      <c r="L180" s="38"/>
      <c r="M180" s="195"/>
      <c r="N180" s="196"/>
      <c r="O180" s="76"/>
      <c r="P180" s="76"/>
      <c r="Q180" s="76"/>
      <c r="R180" s="76"/>
      <c r="S180" s="76"/>
      <c r="T180" s="77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8" t="s">
        <v>149</v>
      </c>
      <c r="AU180" s="18" t="s">
        <v>92</v>
      </c>
    </row>
    <row r="181" s="2" customFormat="1">
      <c r="A181" s="37"/>
      <c r="B181" s="38"/>
      <c r="C181" s="37"/>
      <c r="D181" s="192" t="s">
        <v>625</v>
      </c>
      <c r="E181" s="37"/>
      <c r="F181" s="233" t="s">
        <v>681</v>
      </c>
      <c r="G181" s="37"/>
      <c r="H181" s="37"/>
      <c r="I181" s="194"/>
      <c r="J181" s="37"/>
      <c r="K181" s="37"/>
      <c r="L181" s="38"/>
      <c r="M181" s="195"/>
      <c r="N181" s="196"/>
      <c r="O181" s="76"/>
      <c r="P181" s="76"/>
      <c r="Q181" s="76"/>
      <c r="R181" s="76"/>
      <c r="S181" s="76"/>
      <c r="T181" s="77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8" t="s">
        <v>625</v>
      </c>
      <c r="AU181" s="18" t="s">
        <v>92</v>
      </c>
    </row>
    <row r="182" s="14" customFormat="1">
      <c r="A182" s="14"/>
      <c r="B182" s="204"/>
      <c r="C182" s="14"/>
      <c r="D182" s="192" t="s">
        <v>150</v>
      </c>
      <c r="E182" s="205" t="s">
        <v>1</v>
      </c>
      <c r="F182" s="206" t="s">
        <v>90</v>
      </c>
      <c r="G182" s="14"/>
      <c r="H182" s="207">
        <v>1</v>
      </c>
      <c r="I182" s="208"/>
      <c r="J182" s="14"/>
      <c r="K182" s="14"/>
      <c r="L182" s="204"/>
      <c r="M182" s="209"/>
      <c r="N182" s="210"/>
      <c r="O182" s="210"/>
      <c r="P182" s="210"/>
      <c r="Q182" s="210"/>
      <c r="R182" s="210"/>
      <c r="S182" s="210"/>
      <c r="T182" s="21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05" t="s">
        <v>150</v>
      </c>
      <c r="AU182" s="205" t="s">
        <v>92</v>
      </c>
      <c r="AV182" s="14" t="s">
        <v>92</v>
      </c>
      <c r="AW182" s="14" t="s">
        <v>36</v>
      </c>
      <c r="AX182" s="14" t="s">
        <v>83</v>
      </c>
      <c r="AY182" s="205" t="s">
        <v>140</v>
      </c>
    </row>
    <row r="183" s="15" customFormat="1">
      <c r="A183" s="15"/>
      <c r="B183" s="212"/>
      <c r="C183" s="15"/>
      <c r="D183" s="192" t="s">
        <v>150</v>
      </c>
      <c r="E183" s="213" t="s">
        <v>1</v>
      </c>
      <c r="F183" s="214" t="s">
        <v>153</v>
      </c>
      <c r="G183" s="15"/>
      <c r="H183" s="215">
        <v>1</v>
      </c>
      <c r="I183" s="216"/>
      <c r="J183" s="15"/>
      <c r="K183" s="15"/>
      <c r="L183" s="212"/>
      <c r="M183" s="217"/>
      <c r="N183" s="218"/>
      <c r="O183" s="218"/>
      <c r="P183" s="218"/>
      <c r="Q183" s="218"/>
      <c r="R183" s="218"/>
      <c r="S183" s="218"/>
      <c r="T183" s="219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13" t="s">
        <v>150</v>
      </c>
      <c r="AU183" s="213" t="s">
        <v>92</v>
      </c>
      <c r="AV183" s="15" t="s">
        <v>147</v>
      </c>
      <c r="AW183" s="15" t="s">
        <v>36</v>
      </c>
      <c r="AX183" s="15" t="s">
        <v>90</v>
      </c>
      <c r="AY183" s="213" t="s">
        <v>140</v>
      </c>
    </row>
    <row r="184" s="2" customFormat="1" ht="24.15" customHeight="1">
      <c r="A184" s="37"/>
      <c r="B184" s="178"/>
      <c r="C184" s="179" t="s">
        <v>8</v>
      </c>
      <c r="D184" s="179" t="s">
        <v>142</v>
      </c>
      <c r="E184" s="180" t="s">
        <v>682</v>
      </c>
      <c r="F184" s="181" t="s">
        <v>683</v>
      </c>
      <c r="G184" s="182" t="s">
        <v>161</v>
      </c>
      <c r="H184" s="183">
        <v>3</v>
      </c>
      <c r="I184" s="184"/>
      <c r="J184" s="185">
        <f>ROUND(I184*H184,2)</f>
        <v>0</v>
      </c>
      <c r="K184" s="181" t="s">
        <v>146</v>
      </c>
      <c r="L184" s="38"/>
      <c r="M184" s="186" t="s">
        <v>1</v>
      </c>
      <c r="N184" s="187" t="s">
        <v>48</v>
      </c>
      <c r="O184" s="76"/>
      <c r="P184" s="188">
        <f>O184*H184</f>
        <v>0</v>
      </c>
      <c r="Q184" s="188">
        <v>0</v>
      </c>
      <c r="R184" s="188">
        <f>Q184*H184</f>
        <v>0</v>
      </c>
      <c r="S184" s="188">
        <v>0</v>
      </c>
      <c r="T184" s="18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90" t="s">
        <v>623</v>
      </c>
      <c r="AT184" s="190" t="s">
        <v>142</v>
      </c>
      <c r="AU184" s="190" t="s">
        <v>92</v>
      </c>
      <c r="AY184" s="18" t="s">
        <v>140</v>
      </c>
      <c r="BE184" s="191">
        <f>IF(N184="základní",J184,0)</f>
        <v>0</v>
      </c>
      <c r="BF184" s="191">
        <f>IF(N184="snížená",J184,0)</f>
        <v>0</v>
      </c>
      <c r="BG184" s="191">
        <f>IF(N184="zákl. přenesená",J184,0)</f>
        <v>0</v>
      </c>
      <c r="BH184" s="191">
        <f>IF(N184="sníž. přenesená",J184,0)</f>
        <v>0</v>
      </c>
      <c r="BI184" s="191">
        <f>IF(N184="nulová",J184,0)</f>
        <v>0</v>
      </c>
      <c r="BJ184" s="18" t="s">
        <v>90</v>
      </c>
      <c r="BK184" s="191">
        <f>ROUND(I184*H184,2)</f>
        <v>0</v>
      </c>
      <c r="BL184" s="18" t="s">
        <v>623</v>
      </c>
      <c r="BM184" s="190" t="s">
        <v>684</v>
      </c>
    </row>
    <row r="185" s="2" customFormat="1">
      <c r="A185" s="37"/>
      <c r="B185" s="38"/>
      <c r="C185" s="37"/>
      <c r="D185" s="192" t="s">
        <v>149</v>
      </c>
      <c r="E185" s="37"/>
      <c r="F185" s="193" t="s">
        <v>683</v>
      </c>
      <c r="G185" s="37"/>
      <c r="H185" s="37"/>
      <c r="I185" s="194"/>
      <c r="J185" s="37"/>
      <c r="K185" s="37"/>
      <c r="L185" s="38"/>
      <c r="M185" s="195"/>
      <c r="N185" s="196"/>
      <c r="O185" s="76"/>
      <c r="P185" s="76"/>
      <c r="Q185" s="76"/>
      <c r="R185" s="76"/>
      <c r="S185" s="76"/>
      <c r="T185" s="77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8" t="s">
        <v>149</v>
      </c>
      <c r="AU185" s="18" t="s">
        <v>92</v>
      </c>
    </row>
    <row r="186" s="2" customFormat="1">
      <c r="A186" s="37"/>
      <c r="B186" s="38"/>
      <c r="C186" s="37"/>
      <c r="D186" s="192" t="s">
        <v>625</v>
      </c>
      <c r="E186" s="37"/>
      <c r="F186" s="233" t="s">
        <v>685</v>
      </c>
      <c r="G186" s="37"/>
      <c r="H186" s="37"/>
      <c r="I186" s="194"/>
      <c r="J186" s="37"/>
      <c r="K186" s="37"/>
      <c r="L186" s="38"/>
      <c r="M186" s="195"/>
      <c r="N186" s="196"/>
      <c r="O186" s="76"/>
      <c r="P186" s="76"/>
      <c r="Q186" s="76"/>
      <c r="R186" s="76"/>
      <c r="S186" s="76"/>
      <c r="T186" s="77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8" t="s">
        <v>625</v>
      </c>
      <c r="AU186" s="18" t="s">
        <v>92</v>
      </c>
    </row>
    <row r="187" s="14" customFormat="1">
      <c r="A187" s="14"/>
      <c r="B187" s="204"/>
      <c r="C187" s="14"/>
      <c r="D187" s="192" t="s">
        <v>150</v>
      </c>
      <c r="E187" s="205" t="s">
        <v>1</v>
      </c>
      <c r="F187" s="206" t="s">
        <v>158</v>
      </c>
      <c r="G187" s="14"/>
      <c r="H187" s="207">
        <v>3</v>
      </c>
      <c r="I187" s="208"/>
      <c r="J187" s="14"/>
      <c r="K187" s="14"/>
      <c r="L187" s="204"/>
      <c r="M187" s="209"/>
      <c r="N187" s="210"/>
      <c r="O187" s="210"/>
      <c r="P187" s="210"/>
      <c r="Q187" s="210"/>
      <c r="R187" s="210"/>
      <c r="S187" s="210"/>
      <c r="T187" s="21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05" t="s">
        <v>150</v>
      </c>
      <c r="AU187" s="205" t="s">
        <v>92</v>
      </c>
      <c r="AV187" s="14" t="s">
        <v>92</v>
      </c>
      <c r="AW187" s="14" t="s">
        <v>36</v>
      </c>
      <c r="AX187" s="14" t="s">
        <v>83</v>
      </c>
      <c r="AY187" s="205" t="s">
        <v>140</v>
      </c>
    </row>
    <row r="188" s="15" customFormat="1">
      <c r="A188" s="15"/>
      <c r="B188" s="212"/>
      <c r="C188" s="15"/>
      <c r="D188" s="192" t="s">
        <v>150</v>
      </c>
      <c r="E188" s="213" t="s">
        <v>1</v>
      </c>
      <c r="F188" s="214" t="s">
        <v>153</v>
      </c>
      <c r="G188" s="15"/>
      <c r="H188" s="215">
        <v>3</v>
      </c>
      <c r="I188" s="216"/>
      <c r="J188" s="15"/>
      <c r="K188" s="15"/>
      <c r="L188" s="212"/>
      <c r="M188" s="217"/>
      <c r="N188" s="218"/>
      <c r="O188" s="218"/>
      <c r="P188" s="218"/>
      <c r="Q188" s="218"/>
      <c r="R188" s="218"/>
      <c r="S188" s="218"/>
      <c r="T188" s="219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13" t="s">
        <v>150</v>
      </c>
      <c r="AU188" s="213" t="s">
        <v>92</v>
      </c>
      <c r="AV188" s="15" t="s">
        <v>147</v>
      </c>
      <c r="AW188" s="15" t="s">
        <v>36</v>
      </c>
      <c r="AX188" s="15" t="s">
        <v>90</v>
      </c>
      <c r="AY188" s="213" t="s">
        <v>140</v>
      </c>
    </row>
    <row r="189" s="2" customFormat="1" ht="16.5" customHeight="1">
      <c r="A189" s="37"/>
      <c r="B189" s="178"/>
      <c r="C189" s="179" t="s">
        <v>229</v>
      </c>
      <c r="D189" s="179" t="s">
        <v>142</v>
      </c>
      <c r="E189" s="180" t="s">
        <v>686</v>
      </c>
      <c r="F189" s="181" t="s">
        <v>687</v>
      </c>
      <c r="G189" s="182" t="s">
        <v>622</v>
      </c>
      <c r="H189" s="183">
        <v>1</v>
      </c>
      <c r="I189" s="184"/>
      <c r="J189" s="185">
        <f>ROUND(I189*H189,2)</f>
        <v>0</v>
      </c>
      <c r="K189" s="181" t="s">
        <v>146</v>
      </c>
      <c r="L189" s="38"/>
      <c r="M189" s="186" t="s">
        <v>1</v>
      </c>
      <c r="N189" s="187" t="s">
        <v>48</v>
      </c>
      <c r="O189" s="76"/>
      <c r="P189" s="188">
        <f>O189*H189</f>
        <v>0</v>
      </c>
      <c r="Q189" s="188">
        <v>0</v>
      </c>
      <c r="R189" s="188">
        <f>Q189*H189</f>
        <v>0</v>
      </c>
      <c r="S189" s="188">
        <v>0</v>
      </c>
      <c r="T189" s="189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90" t="s">
        <v>623</v>
      </c>
      <c r="AT189" s="190" t="s">
        <v>142</v>
      </c>
      <c r="AU189" s="190" t="s">
        <v>92</v>
      </c>
      <c r="AY189" s="18" t="s">
        <v>140</v>
      </c>
      <c r="BE189" s="191">
        <f>IF(N189="základní",J189,0)</f>
        <v>0</v>
      </c>
      <c r="BF189" s="191">
        <f>IF(N189="snížená",J189,0)</f>
        <v>0</v>
      </c>
      <c r="BG189" s="191">
        <f>IF(N189="zákl. přenesená",J189,0)</f>
        <v>0</v>
      </c>
      <c r="BH189" s="191">
        <f>IF(N189="sníž. přenesená",J189,0)</f>
        <v>0</v>
      </c>
      <c r="BI189" s="191">
        <f>IF(N189="nulová",J189,0)</f>
        <v>0</v>
      </c>
      <c r="BJ189" s="18" t="s">
        <v>90</v>
      </c>
      <c r="BK189" s="191">
        <f>ROUND(I189*H189,2)</f>
        <v>0</v>
      </c>
      <c r="BL189" s="18" t="s">
        <v>623</v>
      </c>
      <c r="BM189" s="190" t="s">
        <v>688</v>
      </c>
    </row>
    <row r="190" s="2" customFormat="1">
      <c r="A190" s="37"/>
      <c r="B190" s="38"/>
      <c r="C190" s="37"/>
      <c r="D190" s="192" t="s">
        <v>149</v>
      </c>
      <c r="E190" s="37"/>
      <c r="F190" s="193" t="s">
        <v>687</v>
      </c>
      <c r="G190" s="37"/>
      <c r="H190" s="37"/>
      <c r="I190" s="194"/>
      <c r="J190" s="37"/>
      <c r="K190" s="37"/>
      <c r="L190" s="38"/>
      <c r="M190" s="195"/>
      <c r="N190" s="196"/>
      <c r="O190" s="76"/>
      <c r="P190" s="76"/>
      <c r="Q190" s="76"/>
      <c r="R190" s="76"/>
      <c r="S190" s="76"/>
      <c r="T190" s="77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8" t="s">
        <v>149</v>
      </c>
      <c r="AU190" s="18" t="s">
        <v>92</v>
      </c>
    </row>
    <row r="191" s="12" customFormat="1" ht="22.8" customHeight="1">
      <c r="A191" s="12"/>
      <c r="B191" s="165"/>
      <c r="C191" s="12"/>
      <c r="D191" s="166" t="s">
        <v>82</v>
      </c>
      <c r="E191" s="176" t="s">
        <v>689</v>
      </c>
      <c r="F191" s="176" t="s">
        <v>690</v>
      </c>
      <c r="G191" s="12"/>
      <c r="H191" s="12"/>
      <c r="I191" s="168"/>
      <c r="J191" s="177">
        <f>BK191</f>
        <v>0</v>
      </c>
      <c r="K191" s="12"/>
      <c r="L191" s="165"/>
      <c r="M191" s="170"/>
      <c r="N191" s="171"/>
      <c r="O191" s="171"/>
      <c r="P191" s="172">
        <f>SUM(P192:P197)</f>
        <v>0</v>
      </c>
      <c r="Q191" s="171"/>
      <c r="R191" s="172">
        <f>SUM(R192:R197)</f>
        <v>0</v>
      </c>
      <c r="S191" s="171"/>
      <c r="T191" s="173">
        <f>SUM(T192:T197)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66" t="s">
        <v>171</v>
      </c>
      <c r="AT191" s="174" t="s">
        <v>82</v>
      </c>
      <c r="AU191" s="174" t="s">
        <v>90</v>
      </c>
      <c r="AY191" s="166" t="s">
        <v>140</v>
      </c>
      <c r="BK191" s="175">
        <f>SUM(BK192:BK197)</f>
        <v>0</v>
      </c>
    </row>
    <row r="192" s="2" customFormat="1" ht="16.5" customHeight="1">
      <c r="A192" s="37"/>
      <c r="B192" s="178"/>
      <c r="C192" s="179" t="s">
        <v>234</v>
      </c>
      <c r="D192" s="179" t="s">
        <v>142</v>
      </c>
      <c r="E192" s="180" t="s">
        <v>691</v>
      </c>
      <c r="F192" s="181" t="s">
        <v>692</v>
      </c>
      <c r="G192" s="182" t="s">
        <v>622</v>
      </c>
      <c r="H192" s="183">
        <v>1</v>
      </c>
      <c r="I192" s="184"/>
      <c r="J192" s="185">
        <f>ROUND(I192*H192,2)</f>
        <v>0</v>
      </c>
      <c r="K192" s="181" t="s">
        <v>146</v>
      </c>
      <c r="L192" s="38"/>
      <c r="M192" s="186" t="s">
        <v>1</v>
      </c>
      <c r="N192" s="187" t="s">
        <v>48</v>
      </c>
      <c r="O192" s="76"/>
      <c r="P192" s="188">
        <f>O192*H192</f>
        <v>0</v>
      </c>
      <c r="Q192" s="188">
        <v>0</v>
      </c>
      <c r="R192" s="188">
        <f>Q192*H192</f>
        <v>0</v>
      </c>
      <c r="S192" s="188">
        <v>0</v>
      </c>
      <c r="T192" s="189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90" t="s">
        <v>623</v>
      </c>
      <c r="AT192" s="190" t="s">
        <v>142</v>
      </c>
      <c r="AU192" s="190" t="s">
        <v>92</v>
      </c>
      <c r="AY192" s="18" t="s">
        <v>140</v>
      </c>
      <c r="BE192" s="191">
        <f>IF(N192="základní",J192,0)</f>
        <v>0</v>
      </c>
      <c r="BF192" s="191">
        <f>IF(N192="snížená",J192,0)</f>
        <v>0</v>
      </c>
      <c r="BG192" s="191">
        <f>IF(N192="zákl. přenesená",J192,0)</f>
        <v>0</v>
      </c>
      <c r="BH192" s="191">
        <f>IF(N192="sníž. přenesená",J192,0)</f>
        <v>0</v>
      </c>
      <c r="BI192" s="191">
        <f>IF(N192="nulová",J192,0)</f>
        <v>0</v>
      </c>
      <c r="BJ192" s="18" t="s">
        <v>90</v>
      </c>
      <c r="BK192" s="191">
        <f>ROUND(I192*H192,2)</f>
        <v>0</v>
      </c>
      <c r="BL192" s="18" t="s">
        <v>623</v>
      </c>
      <c r="BM192" s="190" t="s">
        <v>693</v>
      </c>
    </row>
    <row r="193" s="2" customFormat="1">
      <c r="A193" s="37"/>
      <c r="B193" s="38"/>
      <c r="C193" s="37"/>
      <c r="D193" s="192" t="s">
        <v>149</v>
      </c>
      <c r="E193" s="37"/>
      <c r="F193" s="193" t="s">
        <v>692</v>
      </c>
      <c r="G193" s="37"/>
      <c r="H193" s="37"/>
      <c r="I193" s="194"/>
      <c r="J193" s="37"/>
      <c r="K193" s="37"/>
      <c r="L193" s="38"/>
      <c r="M193" s="195"/>
      <c r="N193" s="196"/>
      <c r="O193" s="76"/>
      <c r="P193" s="76"/>
      <c r="Q193" s="76"/>
      <c r="R193" s="76"/>
      <c r="S193" s="76"/>
      <c r="T193" s="77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8" t="s">
        <v>149</v>
      </c>
      <c r="AU193" s="18" t="s">
        <v>92</v>
      </c>
    </row>
    <row r="194" s="2" customFormat="1">
      <c r="A194" s="37"/>
      <c r="B194" s="38"/>
      <c r="C194" s="37"/>
      <c r="D194" s="192" t="s">
        <v>625</v>
      </c>
      <c r="E194" s="37"/>
      <c r="F194" s="233" t="s">
        <v>694</v>
      </c>
      <c r="G194" s="37"/>
      <c r="H194" s="37"/>
      <c r="I194" s="194"/>
      <c r="J194" s="37"/>
      <c r="K194" s="37"/>
      <c r="L194" s="38"/>
      <c r="M194" s="195"/>
      <c r="N194" s="196"/>
      <c r="O194" s="76"/>
      <c r="P194" s="76"/>
      <c r="Q194" s="76"/>
      <c r="R194" s="76"/>
      <c r="S194" s="76"/>
      <c r="T194" s="77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8" t="s">
        <v>625</v>
      </c>
      <c r="AU194" s="18" t="s">
        <v>92</v>
      </c>
    </row>
    <row r="195" s="2" customFormat="1" ht="16.5" customHeight="1">
      <c r="A195" s="37"/>
      <c r="B195" s="178"/>
      <c r="C195" s="179" t="s">
        <v>240</v>
      </c>
      <c r="D195" s="179" t="s">
        <v>142</v>
      </c>
      <c r="E195" s="180" t="s">
        <v>695</v>
      </c>
      <c r="F195" s="181" t="s">
        <v>696</v>
      </c>
      <c r="G195" s="182" t="s">
        <v>622</v>
      </c>
      <c r="H195" s="183">
        <v>1</v>
      </c>
      <c r="I195" s="184"/>
      <c r="J195" s="185">
        <f>ROUND(I195*H195,2)</f>
        <v>0</v>
      </c>
      <c r="K195" s="181" t="s">
        <v>146</v>
      </c>
      <c r="L195" s="38"/>
      <c r="M195" s="186" t="s">
        <v>1</v>
      </c>
      <c r="N195" s="187" t="s">
        <v>48</v>
      </c>
      <c r="O195" s="76"/>
      <c r="P195" s="188">
        <f>O195*H195</f>
        <v>0</v>
      </c>
      <c r="Q195" s="188">
        <v>0</v>
      </c>
      <c r="R195" s="188">
        <f>Q195*H195</f>
        <v>0</v>
      </c>
      <c r="S195" s="188">
        <v>0</v>
      </c>
      <c r="T195" s="18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90" t="s">
        <v>623</v>
      </c>
      <c r="AT195" s="190" t="s">
        <v>142</v>
      </c>
      <c r="AU195" s="190" t="s">
        <v>92</v>
      </c>
      <c r="AY195" s="18" t="s">
        <v>140</v>
      </c>
      <c r="BE195" s="191">
        <f>IF(N195="základní",J195,0)</f>
        <v>0</v>
      </c>
      <c r="BF195" s="191">
        <f>IF(N195="snížená",J195,0)</f>
        <v>0</v>
      </c>
      <c r="BG195" s="191">
        <f>IF(N195="zákl. přenesená",J195,0)</f>
        <v>0</v>
      </c>
      <c r="BH195" s="191">
        <f>IF(N195="sníž. přenesená",J195,0)</f>
        <v>0</v>
      </c>
      <c r="BI195" s="191">
        <f>IF(N195="nulová",J195,0)</f>
        <v>0</v>
      </c>
      <c r="BJ195" s="18" t="s">
        <v>90</v>
      </c>
      <c r="BK195" s="191">
        <f>ROUND(I195*H195,2)</f>
        <v>0</v>
      </c>
      <c r="BL195" s="18" t="s">
        <v>623</v>
      </c>
      <c r="BM195" s="190" t="s">
        <v>697</v>
      </c>
    </row>
    <row r="196" s="2" customFormat="1">
      <c r="A196" s="37"/>
      <c r="B196" s="38"/>
      <c r="C196" s="37"/>
      <c r="D196" s="192" t="s">
        <v>149</v>
      </c>
      <c r="E196" s="37"/>
      <c r="F196" s="193" t="s">
        <v>696</v>
      </c>
      <c r="G196" s="37"/>
      <c r="H196" s="37"/>
      <c r="I196" s="194"/>
      <c r="J196" s="37"/>
      <c r="K196" s="37"/>
      <c r="L196" s="38"/>
      <c r="M196" s="195"/>
      <c r="N196" s="196"/>
      <c r="O196" s="76"/>
      <c r="P196" s="76"/>
      <c r="Q196" s="76"/>
      <c r="R196" s="76"/>
      <c r="S196" s="76"/>
      <c r="T196" s="77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8" t="s">
        <v>149</v>
      </c>
      <c r="AU196" s="18" t="s">
        <v>92</v>
      </c>
    </row>
    <row r="197" s="2" customFormat="1">
      <c r="A197" s="37"/>
      <c r="B197" s="38"/>
      <c r="C197" s="37"/>
      <c r="D197" s="192" t="s">
        <v>625</v>
      </c>
      <c r="E197" s="37"/>
      <c r="F197" s="233" t="s">
        <v>698</v>
      </c>
      <c r="G197" s="37"/>
      <c r="H197" s="37"/>
      <c r="I197" s="194"/>
      <c r="J197" s="37"/>
      <c r="K197" s="37"/>
      <c r="L197" s="38"/>
      <c r="M197" s="195"/>
      <c r="N197" s="196"/>
      <c r="O197" s="76"/>
      <c r="P197" s="76"/>
      <c r="Q197" s="76"/>
      <c r="R197" s="76"/>
      <c r="S197" s="76"/>
      <c r="T197" s="77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8" t="s">
        <v>625</v>
      </c>
      <c r="AU197" s="18" t="s">
        <v>92</v>
      </c>
    </row>
    <row r="198" s="12" customFormat="1" ht="22.8" customHeight="1">
      <c r="A198" s="12"/>
      <c r="B198" s="165"/>
      <c r="C198" s="12"/>
      <c r="D198" s="166" t="s">
        <v>82</v>
      </c>
      <c r="E198" s="176" t="s">
        <v>699</v>
      </c>
      <c r="F198" s="176" t="s">
        <v>700</v>
      </c>
      <c r="G198" s="12"/>
      <c r="H198" s="12"/>
      <c r="I198" s="168"/>
      <c r="J198" s="177">
        <f>BK198</f>
        <v>0</v>
      </c>
      <c r="K198" s="12"/>
      <c r="L198" s="165"/>
      <c r="M198" s="170"/>
      <c r="N198" s="171"/>
      <c r="O198" s="171"/>
      <c r="P198" s="172">
        <f>SUM(P199:P204)</f>
        <v>0</v>
      </c>
      <c r="Q198" s="171"/>
      <c r="R198" s="172">
        <f>SUM(R199:R204)</f>
        <v>0</v>
      </c>
      <c r="S198" s="171"/>
      <c r="T198" s="173">
        <f>SUM(T199:T204)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66" t="s">
        <v>171</v>
      </c>
      <c r="AT198" s="174" t="s">
        <v>82</v>
      </c>
      <c r="AU198" s="174" t="s">
        <v>90</v>
      </c>
      <c r="AY198" s="166" t="s">
        <v>140</v>
      </c>
      <c r="BK198" s="175">
        <f>SUM(BK199:BK204)</f>
        <v>0</v>
      </c>
    </row>
    <row r="199" s="2" customFormat="1" ht="16.5" customHeight="1">
      <c r="A199" s="37"/>
      <c r="B199" s="178"/>
      <c r="C199" s="179" t="s">
        <v>251</v>
      </c>
      <c r="D199" s="179" t="s">
        <v>142</v>
      </c>
      <c r="E199" s="180" t="s">
        <v>701</v>
      </c>
      <c r="F199" s="181" t="s">
        <v>702</v>
      </c>
      <c r="G199" s="182" t="s">
        <v>622</v>
      </c>
      <c r="H199" s="183">
        <v>1</v>
      </c>
      <c r="I199" s="184"/>
      <c r="J199" s="185">
        <f>ROUND(I199*H199,2)</f>
        <v>0</v>
      </c>
      <c r="K199" s="181" t="s">
        <v>146</v>
      </c>
      <c r="L199" s="38"/>
      <c r="M199" s="186" t="s">
        <v>1</v>
      </c>
      <c r="N199" s="187" t="s">
        <v>48</v>
      </c>
      <c r="O199" s="76"/>
      <c r="P199" s="188">
        <f>O199*H199</f>
        <v>0</v>
      </c>
      <c r="Q199" s="188">
        <v>0</v>
      </c>
      <c r="R199" s="188">
        <f>Q199*H199</f>
        <v>0</v>
      </c>
      <c r="S199" s="188">
        <v>0</v>
      </c>
      <c r="T199" s="189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90" t="s">
        <v>623</v>
      </c>
      <c r="AT199" s="190" t="s">
        <v>142</v>
      </c>
      <c r="AU199" s="190" t="s">
        <v>92</v>
      </c>
      <c r="AY199" s="18" t="s">
        <v>140</v>
      </c>
      <c r="BE199" s="191">
        <f>IF(N199="základní",J199,0)</f>
        <v>0</v>
      </c>
      <c r="BF199" s="191">
        <f>IF(N199="snížená",J199,0)</f>
        <v>0</v>
      </c>
      <c r="BG199" s="191">
        <f>IF(N199="zákl. přenesená",J199,0)</f>
        <v>0</v>
      </c>
      <c r="BH199" s="191">
        <f>IF(N199="sníž. přenesená",J199,0)</f>
        <v>0</v>
      </c>
      <c r="BI199" s="191">
        <f>IF(N199="nulová",J199,0)</f>
        <v>0</v>
      </c>
      <c r="BJ199" s="18" t="s">
        <v>90</v>
      </c>
      <c r="BK199" s="191">
        <f>ROUND(I199*H199,2)</f>
        <v>0</v>
      </c>
      <c r="BL199" s="18" t="s">
        <v>623</v>
      </c>
      <c r="BM199" s="190" t="s">
        <v>703</v>
      </c>
    </row>
    <row r="200" s="2" customFormat="1">
      <c r="A200" s="37"/>
      <c r="B200" s="38"/>
      <c r="C200" s="37"/>
      <c r="D200" s="192" t="s">
        <v>149</v>
      </c>
      <c r="E200" s="37"/>
      <c r="F200" s="193" t="s">
        <v>702</v>
      </c>
      <c r="G200" s="37"/>
      <c r="H200" s="37"/>
      <c r="I200" s="194"/>
      <c r="J200" s="37"/>
      <c r="K200" s="37"/>
      <c r="L200" s="38"/>
      <c r="M200" s="195"/>
      <c r="N200" s="196"/>
      <c r="O200" s="76"/>
      <c r="P200" s="76"/>
      <c r="Q200" s="76"/>
      <c r="R200" s="76"/>
      <c r="S200" s="76"/>
      <c r="T200" s="77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8" t="s">
        <v>149</v>
      </c>
      <c r="AU200" s="18" t="s">
        <v>92</v>
      </c>
    </row>
    <row r="201" s="2" customFormat="1">
      <c r="A201" s="37"/>
      <c r="B201" s="38"/>
      <c r="C201" s="37"/>
      <c r="D201" s="192" t="s">
        <v>625</v>
      </c>
      <c r="E201" s="37"/>
      <c r="F201" s="233" t="s">
        <v>704</v>
      </c>
      <c r="G201" s="37"/>
      <c r="H201" s="37"/>
      <c r="I201" s="194"/>
      <c r="J201" s="37"/>
      <c r="K201" s="37"/>
      <c r="L201" s="38"/>
      <c r="M201" s="195"/>
      <c r="N201" s="196"/>
      <c r="O201" s="76"/>
      <c r="P201" s="76"/>
      <c r="Q201" s="76"/>
      <c r="R201" s="76"/>
      <c r="S201" s="76"/>
      <c r="T201" s="77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8" t="s">
        <v>625</v>
      </c>
      <c r="AU201" s="18" t="s">
        <v>92</v>
      </c>
    </row>
    <row r="202" s="2" customFormat="1" ht="16.5" customHeight="1">
      <c r="A202" s="37"/>
      <c r="B202" s="178"/>
      <c r="C202" s="179" t="s">
        <v>259</v>
      </c>
      <c r="D202" s="179" t="s">
        <v>142</v>
      </c>
      <c r="E202" s="180" t="s">
        <v>705</v>
      </c>
      <c r="F202" s="181" t="s">
        <v>706</v>
      </c>
      <c r="G202" s="182" t="s">
        <v>622</v>
      </c>
      <c r="H202" s="183">
        <v>1</v>
      </c>
      <c r="I202" s="184"/>
      <c r="J202" s="185">
        <f>ROUND(I202*H202,2)</f>
        <v>0</v>
      </c>
      <c r="K202" s="181" t="s">
        <v>146</v>
      </c>
      <c r="L202" s="38"/>
      <c r="M202" s="186" t="s">
        <v>1</v>
      </c>
      <c r="N202" s="187" t="s">
        <v>48</v>
      </c>
      <c r="O202" s="76"/>
      <c r="P202" s="188">
        <f>O202*H202</f>
        <v>0</v>
      </c>
      <c r="Q202" s="188">
        <v>0</v>
      </c>
      <c r="R202" s="188">
        <f>Q202*H202</f>
        <v>0</v>
      </c>
      <c r="S202" s="188">
        <v>0</v>
      </c>
      <c r="T202" s="189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90" t="s">
        <v>623</v>
      </c>
      <c r="AT202" s="190" t="s">
        <v>142</v>
      </c>
      <c r="AU202" s="190" t="s">
        <v>92</v>
      </c>
      <c r="AY202" s="18" t="s">
        <v>140</v>
      </c>
      <c r="BE202" s="191">
        <f>IF(N202="základní",J202,0)</f>
        <v>0</v>
      </c>
      <c r="BF202" s="191">
        <f>IF(N202="snížená",J202,0)</f>
        <v>0</v>
      </c>
      <c r="BG202" s="191">
        <f>IF(N202="zákl. přenesená",J202,0)</f>
        <v>0</v>
      </c>
      <c r="BH202" s="191">
        <f>IF(N202="sníž. přenesená",J202,0)</f>
        <v>0</v>
      </c>
      <c r="BI202" s="191">
        <f>IF(N202="nulová",J202,0)</f>
        <v>0</v>
      </c>
      <c r="BJ202" s="18" t="s">
        <v>90</v>
      </c>
      <c r="BK202" s="191">
        <f>ROUND(I202*H202,2)</f>
        <v>0</v>
      </c>
      <c r="BL202" s="18" t="s">
        <v>623</v>
      </c>
      <c r="BM202" s="190" t="s">
        <v>707</v>
      </c>
    </row>
    <row r="203" s="2" customFormat="1">
      <c r="A203" s="37"/>
      <c r="B203" s="38"/>
      <c r="C203" s="37"/>
      <c r="D203" s="192" t="s">
        <v>149</v>
      </c>
      <c r="E203" s="37"/>
      <c r="F203" s="193" t="s">
        <v>706</v>
      </c>
      <c r="G203" s="37"/>
      <c r="H203" s="37"/>
      <c r="I203" s="194"/>
      <c r="J203" s="37"/>
      <c r="K203" s="37"/>
      <c r="L203" s="38"/>
      <c r="M203" s="195"/>
      <c r="N203" s="196"/>
      <c r="O203" s="76"/>
      <c r="P203" s="76"/>
      <c r="Q203" s="76"/>
      <c r="R203" s="76"/>
      <c r="S203" s="76"/>
      <c r="T203" s="77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8" t="s">
        <v>149</v>
      </c>
      <c r="AU203" s="18" t="s">
        <v>92</v>
      </c>
    </row>
    <row r="204" s="2" customFormat="1">
      <c r="A204" s="37"/>
      <c r="B204" s="38"/>
      <c r="C204" s="37"/>
      <c r="D204" s="192" t="s">
        <v>625</v>
      </c>
      <c r="E204" s="37"/>
      <c r="F204" s="233" t="s">
        <v>708</v>
      </c>
      <c r="G204" s="37"/>
      <c r="H204" s="37"/>
      <c r="I204" s="194"/>
      <c r="J204" s="37"/>
      <c r="K204" s="37"/>
      <c r="L204" s="38"/>
      <c r="M204" s="234"/>
      <c r="N204" s="235"/>
      <c r="O204" s="236"/>
      <c r="P204" s="236"/>
      <c r="Q204" s="236"/>
      <c r="R204" s="236"/>
      <c r="S204" s="236"/>
      <c r="T204" s="237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8" t="s">
        <v>625</v>
      </c>
      <c r="AU204" s="18" t="s">
        <v>92</v>
      </c>
    </row>
    <row r="205" s="2" customFormat="1" ht="6.96" customHeight="1">
      <c r="A205" s="37"/>
      <c r="B205" s="59"/>
      <c r="C205" s="60"/>
      <c r="D205" s="60"/>
      <c r="E205" s="60"/>
      <c r="F205" s="60"/>
      <c r="G205" s="60"/>
      <c r="H205" s="60"/>
      <c r="I205" s="60"/>
      <c r="J205" s="60"/>
      <c r="K205" s="60"/>
      <c r="L205" s="38"/>
      <c r="M205" s="37"/>
      <c r="O205" s="37"/>
      <c r="P205" s="37"/>
      <c r="Q205" s="37"/>
      <c r="R205" s="37"/>
      <c r="S205" s="37"/>
      <c r="T205" s="37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</row>
  </sheetData>
  <autoFilter ref="C125:K20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Anastasiia Belousova</dc:creator>
  <cp:lastModifiedBy>Anastasiia Belousova</cp:lastModifiedBy>
  <dcterms:created xsi:type="dcterms:W3CDTF">2023-02-08T12:43:10Z</dcterms:created>
  <dcterms:modified xsi:type="dcterms:W3CDTF">2023-02-08T12:43:14Z</dcterms:modified>
</cp:coreProperties>
</file>